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12330"/>
  </bookViews>
  <sheets>
    <sheet name="бюджет расч" sheetId="1" r:id="rId1"/>
  </sheets>
  <externalReferences>
    <externalReference r:id="rId2"/>
  </externalReferences>
  <definedNames>
    <definedName name="_xlnm.Print_Titles" localSheetId="0">'бюджет расч'!$3:$6</definedName>
  </definedNames>
  <calcPr calcId="114210" fullCalcOnLoad="1"/>
</workbook>
</file>

<file path=xl/calcChain.xml><?xml version="1.0" encoding="utf-8"?>
<calcChain xmlns="http://schemas.openxmlformats.org/spreadsheetml/2006/main">
  <c r="N48" i="1"/>
  <c r="P48"/>
  <c r="N47"/>
  <c r="P47"/>
  <c r="N46"/>
  <c r="P46"/>
  <c r="N45"/>
  <c r="P45"/>
  <c r="N44"/>
  <c r="P44"/>
  <c r="O43"/>
  <c r="P43"/>
  <c r="H43"/>
  <c r="P42"/>
  <c r="H42"/>
  <c r="M41"/>
  <c r="G41"/>
  <c r="D41"/>
  <c r="D48"/>
  <c r="O40"/>
  <c r="L40"/>
  <c r="K40"/>
  <c r="J40"/>
  <c r="I40"/>
  <c r="H40"/>
  <c r="E40"/>
  <c r="O39"/>
  <c r="L39"/>
  <c r="K39"/>
  <c r="J39"/>
  <c r="I39"/>
  <c r="H39"/>
  <c r="E39"/>
  <c r="O38"/>
  <c r="L38"/>
  <c r="K38"/>
  <c r="J38"/>
  <c r="I38"/>
  <c r="H38"/>
  <c r="E38"/>
  <c r="O37"/>
  <c r="L37"/>
  <c r="K37"/>
  <c r="J37"/>
  <c r="I37"/>
  <c r="H37"/>
  <c r="E37"/>
  <c r="O36"/>
  <c r="L36"/>
  <c r="K36"/>
  <c r="J36"/>
  <c r="I36"/>
  <c r="H36"/>
  <c r="E36"/>
  <c r="O35"/>
  <c r="L35"/>
  <c r="K35"/>
  <c r="J35"/>
  <c r="I35"/>
  <c r="H35"/>
  <c r="E35"/>
  <c r="O34"/>
  <c r="L34"/>
  <c r="K34"/>
  <c r="J34"/>
  <c r="I34"/>
  <c r="H34"/>
  <c r="E34"/>
  <c r="O33"/>
  <c r="L33"/>
  <c r="K33"/>
  <c r="J33"/>
  <c r="I33"/>
  <c r="H33"/>
  <c r="E33"/>
  <c r="O32"/>
  <c r="L32"/>
  <c r="K32"/>
  <c r="J32"/>
  <c r="I32"/>
  <c r="H32"/>
  <c r="E32"/>
  <c r="O31"/>
  <c r="L31"/>
  <c r="K31"/>
  <c r="J31"/>
  <c r="I31"/>
  <c r="H31"/>
  <c r="E31"/>
  <c r="O30"/>
  <c r="L30"/>
  <c r="K30"/>
  <c r="J30"/>
  <c r="I30"/>
  <c r="H30"/>
  <c r="E30"/>
  <c r="O29"/>
  <c r="L29"/>
  <c r="K29"/>
  <c r="J29"/>
  <c r="I29"/>
  <c r="H29"/>
  <c r="E29"/>
  <c r="O28"/>
  <c r="L28"/>
  <c r="K28"/>
  <c r="J28"/>
  <c r="I28"/>
  <c r="H28"/>
  <c r="E28"/>
  <c r="O27"/>
  <c r="L27"/>
  <c r="K27"/>
  <c r="J27"/>
  <c r="I27"/>
  <c r="H27"/>
  <c r="E27"/>
  <c r="O26"/>
  <c r="L26"/>
  <c r="K26"/>
  <c r="J26"/>
  <c r="I26"/>
  <c r="H26"/>
  <c r="E26"/>
  <c r="O25"/>
  <c r="L25"/>
  <c r="K25"/>
  <c r="J25"/>
  <c r="I25"/>
  <c r="H25"/>
  <c r="E25"/>
  <c r="O24"/>
  <c r="L24"/>
  <c r="K24"/>
  <c r="J24"/>
  <c r="I24"/>
  <c r="H24"/>
  <c r="E24"/>
  <c r="O23"/>
  <c r="L23"/>
  <c r="K23"/>
  <c r="J23"/>
  <c r="I23"/>
  <c r="H23"/>
  <c r="F23"/>
  <c r="E23"/>
  <c r="O22"/>
  <c r="L22"/>
  <c r="K22"/>
  <c r="J22"/>
  <c r="I22"/>
  <c r="H22"/>
  <c r="F22"/>
  <c r="N22"/>
  <c r="P22"/>
  <c r="E22"/>
  <c r="O21"/>
  <c r="L21"/>
  <c r="K21"/>
  <c r="J21"/>
  <c r="I21"/>
  <c r="H21"/>
  <c r="F21"/>
  <c r="N21"/>
  <c r="P21"/>
  <c r="E21"/>
  <c r="O20"/>
  <c r="L20"/>
  <c r="K20"/>
  <c r="J20"/>
  <c r="I20"/>
  <c r="H20"/>
  <c r="F20"/>
  <c r="N20"/>
  <c r="P20"/>
  <c r="E20"/>
  <c r="O19"/>
  <c r="L19"/>
  <c r="K19"/>
  <c r="J19"/>
  <c r="I19"/>
  <c r="H19"/>
  <c r="F19"/>
  <c r="N19"/>
  <c r="P19"/>
  <c r="E19"/>
  <c r="O18"/>
  <c r="L18"/>
  <c r="L41"/>
  <c r="K18"/>
  <c r="K41"/>
  <c r="J18"/>
  <c r="J41"/>
  <c r="I18"/>
  <c r="I41"/>
  <c r="H18"/>
  <c r="H41"/>
  <c r="F18"/>
  <c r="N18"/>
  <c r="E18"/>
  <c r="E41"/>
  <c r="M17"/>
  <c r="M48"/>
  <c r="D17"/>
  <c r="O16"/>
  <c r="L16"/>
  <c r="K16"/>
  <c r="J16"/>
  <c r="I16"/>
  <c r="H16"/>
  <c r="G16"/>
  <c r="F16"/>
  <c r="E16"/>
  <c r="N16"/>
  <c r="P16"/>
  <c r="O15"/>
  <c r="L15"/>
  <c r="K15"/>
  <c r="J15"/>
  <c r="I15"/>
  <c r="H15"/>
  <c r="G15"/>
  <c r="E15"/>
  <c r="F15"/>
  <c r="O14"/>
  <c r="O17"/>
  <c r="L14"/>
  <c r="L17"/>
  <c r="K14"/>
  <c r="K17"/>
  <c r="J14"/>
  <c r="I14"/>
  <c r="I17"/>
  <c r="H14"/>
  <c r="H17"/>
  <c r="G14"/>
  <c r="G17"/>
  <c r="F14"/>
  <c r="F17"/>
  <c r="E14"/>
  <c r="E17"/>
  <c r="O13"/>
  <c r="M13"/>
  <c r="D13"/>
  <c r="O12"/>
  <c r="L12"/>
  <c r="K12"/>
  <c r="J12"/>
  <c r="I12"/>
  <c r="H12"/>
  <c r="G12"/>
  <c r="F12"/>
  <c r="E12"/>
  <c r="N12"/>
  <c r="P12"/>
  <c r="O11"/>
  <c r="L11"/>
  <c r="K11"/>
  <c r="I11"/>
  <c r="J11"/>
  <c r="H11"/>
  <c r="G11"/>
  <c r="E11"/>
  <c r="F11"/>
  <c r="O10"/>
  <c r="L10"/>
  <c r="K10"/>
  <c r="J10"/>
  <c r="I10"/>
  <c r="H10"/>
  <c r="G10"/>
  <c r="F10"/>
  <c r="E10"/>
  <c r="N10"/>
  <c r="P10"/>
  <c r="O9"/>
  <c r="L9"/>
  <c r="K9"/>
  <c r="I9"/>
  <c r="J9"/>
  <c r="H9"/>
  <c r="G9"/>
  <c r="E9"/>
  <c r="F9"/>
  <c r="O8"/>
  <c r="L8"/>
  <c r="L13"/>
  <c r="K8"/>
  <c r="K13"/>
  <c r="J8"/>
  <c r="I8"/>
  <c r="I13"/>
  <c r="H8"/>
  <c r="H13"/>
  <c r="G8"/>
  <c r="G13"/>
  <c r="F8"/>
  <c r="F13"/>
  <c r="E8"/>
  <c r="E13"/>
  <c r="O7"/>
  <c r="L7"/>
  <c r="K7"/>
  <c r="I7"/>
  <c r="J7"/>
  <c r="H7"/>
  <c r="G7"/>
  <c r="E7"/>
  <c r="F7"/>
  <c r="P18"/>
  <c r="H48"/>
  <c r="N7"/>
  <c r="P7"/>
  <c r="J13"/>
  <c r="N9"/>
  <c r="P9"/>
  <c r="N11"/>
  <c r="P11"/>
  <c r="N15"/>
  <c r="P15"/>
  <c r="J17"/>
  <c r="J48"/>
  <c r="I48"/>
  <c r="K48"/>
  <c r="N8"/>
  <c r="N14"/>
  <c r="E48"/>
  <c r="O41"/>
  <c r="N23"/>
  <c r="P23"/>
  <c r="N24"/>
  <c r="P24"/>
  <c r="F24"/>
  <c r="F41"/>
  <c r="F48"/>
  <c r="N25"/>
  <c r="P25"/>
  <c r="F25"/>
  <c r="N26"/>
  <c r="P26"/>
  <c r="F26"/>
  <c r="N27"/>
  <c r="P27"/>
  <c r="F27"/>
  <c r="N28"/>
  <c r="P28"/>
  <c r="F28"/>
  <c r="N29"/>
  <c r="P29"/>
  <c r="F29"/>
  <c r="N30"/>
  <c r="P30"/>
  <c r="F30"/>
  <c r="N31"/>
  <c r="P31"/>
  <c r="F31"/>
  <c r="N32"/>
  <c r="P32"/>
  <c r="F32"/>
  <c r="N33"/>
  <c r="P33"/>
  <c r="F33"/>
  <c r="N34"/>
  <c r="P34"/>
  <c r="F34"/>
  <c r="N35"/>
  <c r="P35"/>
  <c r="F35"/>
  <c r="N36"/>
  <c r="P36"/>
  <c r="F36"/>
  <c r="N37"/>
  <c r="P37"/>
  <c r="F37"/>
  <c r="N38"/>
  <c r="P38"/>
  <c r="F38"/>
  <c r="N39"/>
  <c r="P39"/>
  <c r="F39"/>
  <c r="N40"/>
  <c r="P40"/>
  <c r="F40"/>
  <c r="G48"/>
  <c r="O48"/>
  <c r="P8"/>
  <c r="P13"/>
  <c r="N13"/>
  <c r="N41"/>
  <c r="P14"/>
  <c r="P17"/>
  <c r="N17"/>
  <c r="P41"/>
</calcChain>
</file>

<file path=xl/sharedStrings.xml><?xml version="1.0" encoding="utf-8"?>
<sst xmlns="http://schemas.openxmlformats.org/spreadsheetml/2006/main" count="80" uniqueCount="80">
  <si>
    <t>Детализация расходов к проекту бюджета государственных учреждений культуры находящихся в ведении Министерства культуры Республики Дагестан на 2019 год и плановый период 2020 и 2021 гг.</t>
  </si>
  <si>
    <t>№</t>
  </si>
  <si>
    <t>Наименование организации</t>
  </si>
  <si>
    <t>Ц.С.</t>
  </si>
  <si>
    <t>Всего работников
штатная численность;</t>
  </si>
  <si>
    <t xml:space="preserve">Ст. 211
зарплата 2018 год </t>
  </si>
  <si>
    <t xml:space="preserve">ст. 213 начисление </t>
  </si>
  <si>
    <t xml:space="preserve">  ст. 221
 связь</t>
  </si>
  <si>
    <t>ст.233 комунальные услуги</t>
  </si>
  <si>
    <t xml:space="preserve">ст. 290
налоги             </t>
  </si>
  <si>
    <t>В том числе</t>
  </si>
  <si>
    <t>Итого по зашишеным статьям</t>
  </si>
  <si>
    <t>Матзатраты</t>
  </si>
  <si>
    <t>ВСЕГО
 расходы</t>
  </si>
  <si>
    <t>земельный</t>
  </si>
  <si>
    <t>имущественный</t>
  </si>
  <si>
    <t>транспортный</t>
  </si>
  <si>
    <t>стипендия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</si>
  <si>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</si>
  <si>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</si>
  <si>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</si>
  <si>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</si>
  <si>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</si>
  <si>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</si>
  <si>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ГБУК «Республиканский дом народного творчества»</t>
  </si>
  <si>
    <t>20 2 02 00590</t>
  </si>
  <si>
    <t>ГБУ РД «Национальный музей им. А. Тахо-Годи»</t>
  </si>
  <si>
    <t>20 2 04 00590</t>
  </si>
  <si>
    <t>ГБУ «Дагестанский музей изобразительных искусств им. П.С. Гамзатовой»</t>
  </si>
  <si>
    <t>ГБУ «Дербентский государственный историко-архитектурный и художественный музей-заповедник»</t>
  </si>
  <si>
    <t>ГБУ «Музей-заповедник – этнографический комплекс «Дагестанский аул»</t>
  </si>
  <si>
    <t>ГБУ РД «Музей истории мировых культур и религий»</t>
  </si>
  <si>
    <t>Итого по музеям</t>
  </si>
  <si>
    <t>20 2 04</t>
  </si>
  <si>
    <t>ГБУ «Национальная библиотека Республики Дагестан им. Р. Гамзатова»</t>
  </si>
  <si>
    <t>20 2 05 00590</t>
  </si>
  <si>
    <t xml:space="preserve">ГБУ «Республиканская детская библиотека им. Н. Юсупова»
</t>
  </si>
  <si>
    <t>ГБУ «Республиканская специальная библиотека для слепых»</t>
  </si>
  <si>
    <t>Итого по библиотекам</t>
  </si>
  <si>
    <t>20 02 05</t>
  </si>
  <si>
    <t xml:space="preserve">ГБУ «Государственный республиканский русский драматический театр им. М. Горького»
</t>
  </si>
  <si>
    <t>20 2 06 00590</t>
  </si>
  <si>
    <t>ГБУ «Аварский музыкально-драматический театр им. Г. Цадасы»</t>
  </si>
  <si>
    <t>ГБУ «Дагестанский государственный кумыкский музыкально-драматический театр им. А.-П. Салаватова»</t>
  </si>
  <si>
    <t xml:space="preserve">ГБУ «Даргинский государственный музыкально-драматический театр им. О. Батырая»
</t>
  </si>
  <si>
    <t>ГБУ «Государственный лезгинский музыкально-драматический театр им. С. Стальского»</t>
  </si>
  <si>
    <t>ГБУ «Лакский государственный музыкально-драматический театр им. Э. Капиева»</t>
  </si>
  <si>
    <t>ГБУ «Дагестанский государственный театр кукол»</t>
  </si>
  <si>
    <t>ГБУ «Дагестанский государственный театр оперы и балета»</t>
  </si>
  <si>
    <t>ГБУ «Азербайджанский государственный драматический театр»</t>
  </si>
  <si>
    <t>ГБУ «Государственный ногайский драматический театр»</t>
  </si>
  <si>
    <t>ГБУ «Государственный табасаранский драматический театр»</t>
  </si>
  <si>
    <t>ГБУ РД «Театр поэзии»</t>
  </si>
  <si>
    <t>ГБУ «Дагестанская государственная филармония им. Т. Мурадова»</t>
  </si>
  <si>
    <t xml:space="preserve">ГБУ «Государственный  ансамбль песни и танца «Дагестан» </t>
  </si>
  <si>
    <t>ГБУ «Государственный ансамбль танца народов Кавказа «Молодость Дагестана»</t>
  </si>
  <si>
    <t>ГБУ «Ногайский государственный оркестр народных инструментов»</t>
  </si>
  <si>
    <t>ГБУ «Государственный кизлярский терский ансамбль казачьей песни»</t>
  </si>
  <si>
    <t>ГБУ «Государственный оркестр народных инструментов Республики Дагестан»</t>
  </si>
  <si>
    <t>ГБУ «Государственный ногайский фольклорно-этнографический ансамбль «Айланай»</t>
  </si>
  <si>
    <t xml:space="preserve">ГБУ «Академический заслуженный ансамбль танца Дагестана «Лезгинка» </t>
  </si>
  <si>
    <t>ГБУ «Дагестан-концерт»</t>
  </si>
  <si>
    <t>ГБУ РД «Государственный ансамбль танца Дагестана «Каспий»</t>
  </si>
  <si>
    <t>ГБУ РД «Чародинский государственный народный мужской хор «Поющая Чарода»</t>
  </si>
  <si>
    <t>20 2 06</t>
  </si>
  <si>
    <t>Государственная поддержка творческих союзов</t>
  </si>
  <si>
    <t>20 2 07 62330</t>
  </si>
  <si>
    <t>Мероприятия в сфере культуры и кинематографии</t>
  </si>
  <si>
    <t>20 2 08 64860</t>
  </si>
  <si>
    <t xml:space="preserve">Поддержка мероприятий республиканских и муниципальных учреждений в сфере культуры </t>
  </si>
  <si>
    <t xml:space="preserve"> На поддержку творческой деятельности и укрепление материально-технической базы 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</si>
  <si>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 домов культуры в населенных пунктах с числом жителей до 50 тыс. человек </t>
  </si>
  <si>
    <t>субсидии на поддержку творческой деятельности и техническое оснащение детских и кукольных театров</t>
  </si>
  <si>
    <t>Итого подпрограмма "Культура и искусство"</t>
  </si>
  <si>
    <t>20 2</t>
  </si>
  <si>
    <t xml:space="preserve">Врио министра                                         </t>
  </si>
  <si>
    <t>З.Бутаева</t>
  </si>
  <si>
    <t xml:space="preserve">Начальник планово-экономического отдела                                              </t>
  </si>
  <si>
    <t>Д.Нурахмедова</t>
  </si>
  <si>
    <t>Итого театрально-концертная деятельность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</si>
</sst>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name val="Arial Cyr"/>
      <charset val="204"/>
    </font>
    <font>
      <b/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10"/>
      <name val="Arial Cyr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2" fontId="9" fillId="0" borderId="3" xfId="0" applyNumberFormat="1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3" fontId="7" fillId="2" borderId="3" xfId="1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14" fillId="0" borderId="3" xfId="2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3" fontId="15" fillId="0" borderId="3" xfId="0" applyNumberFormat="1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0" fontId="16" fillId="0" borderId="0" xfId="0" applyFont="1" applyFill="1" applyAlignment="1">
      <alignment vertical="top" wrapText="1"/>
    </xf>
    <xf numFmtId="164" fontId="15" fillId="0" borderId="1" xfId="0" applyNumberFormat="1" applyFont="1" applyFill="1" applyBorder="1" applyAlignment="1">
      <alignment horizontal="right" vertical="top" wrapText="1"/>
    </xf>
    <xf numFmtId="164" fontId="14" fillId="0" borderId="3" xfId="0" applyNumberFormat="1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0" fontId="4" fillId="0" borderId="3" xfId="2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0" fontId="15" fillId="3" borderId="3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vertical="top" wrapText="1"/>
    </xf>
    <xf numFmtId="0" fontId="14" fillId="4" borderId="3" xfId="0" applyFont="1" applyFill="1" applyBorder="1" applyAlignment="1">
      <alignment vertical="top" wrapText="1"/>
    </xf>
    <xf numFmtId="3" fontId="15" fillId="4" borderId="3" xfId="0" applyNumberFormat="1" applyFont="1" applyFill="1" applyBorder="1" applyAlignment="1">
      <alignment horizontal="center" vertical="top" wrapText="1"/>
    </xf>
    <xf numFmtId="3" fontId="15" fillId="4" borderId="3" xfId="0" applyNumberFormat="1" applyFont="1" applyFill="1" applyBorder="1" applyAlignment="1">
      <alignment horizontal="right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9" fillId="0" borderId="0" xfId="2" applyFont="1" applyFill="1" applyBorder="1" applyAlignment="1">
      <alignment horizontal="center" vertical="top" wrapText="1"/>
    </xf>
    <xf numFmtId="0" fontId="14" fillId="0" borderId="0" xfId="2" applyFont="1" applyFill="1" applyBorder="1" applyAlignment="1">
      <alignment vertical="top" wrapText="1"/>
    </xf>
    <xf numFmtId="0" fontId="15" fillId="0" borderId="0" xfId="2" applyFont="1" applyFill="1" applyBorder="1" applyAlignment="1">
      <alignment horizontal="center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164" fontId="18" fillId="0" borderId="0" xfId="0" applyNumberFormat="1" applyFont="1" applyFill="1" applyAlignment="1">
      <alignment horizontal="left" vertical="top" wrapText="1"/>
    </xf>
    <xf numFmtId="0" fontId="19" fillId="0" borderId="0" xfId="0" applyFont="1" applyFill="1" applyAlignment="1">
      <alignment vertical="top" wrapText="1"/>
    </xf>
    <xf numFmtId="164" fontId="18" fillId="0" borderId="0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164" fontId="17" fillId="0" borderId="0" xfId="0" applyNumberFormat="1" applyFont="1" applyFill="1" applyBorder="1" applyAlignment="1">
      <alignment vertical="top" wrapText="1"/>
    </xf>
    <xf numFmtId="164" fontId="8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1" fontId="8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MIL/Downloads/&#1053;&#1086;&#1074;&#1072;&#1103;%20&#1087;&#1072;&#1087;&#1082;&#1072;/&#1041;&#1070;&#1044;&#1046;&#1045;&#1058;%20&#1055;&#1056;&#1054;&#1045;&#1050;&#1058;%202019%20(&#1082;&#1091;&#1083;&#1100;&#1090;&#1091;&#1088;&#1072;%20&#1086;&#1082;&#1086;&#1085;&#1095;&#1072;&#109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  <sheetName val="бюджет расч"/>
      <sheetName val=" культура"/>
      <sheetName val="ФОТ образ-е"/>
      <sheetName val="МРОТ с мая "/>
      <sheetName val="Связь"/>
      <sheetName val="Ком. услуги"/>
      <sheetName val="Налоги расчет"/>
      <sheetName val="Стипендия"/>
      <sheetName val="Атестация"/>
      <sheetName val="Союзы"/>
      <sheetName val="МатЗатр "/>
      <sheetName val="Лист1"/>
      <sheetName val="старый перечень"/>
      <sheetName val="Субсидии"/>
      <sheetName val="Аппарат"/>
      <sheetName val="Норматив"/>
      <sheetName val="ДОХОДЫ"/>
      <sheetName val="Зарплата"/>
      <sheetName val="Колич-во МРОТников"/>
      <sheetName val="Затраты по видам"/>
      <sheetName val="План по Доходам"/>
    </sheetNames>
    <sheetDataSet>
      <sheetData sheetId="0"/>
      <sheetData sheetId="1"/>
      <sheetData sheetId="2">
        <row r="6">
          <cell r="L6">
            <v>33666.699999999997</v>
          </cell>
        </row>
        <row r="7">
          <cell r="L7">
            <v>70444.042536000008</v>
          </cell>
        </row>
        <row r="8">
          <cell r="L8">
            <v>15522.069152073733</v>
          </cell>
        </row>
        <row r="9">
          <cell r="L9">
            <v>30813.813600000001</v>
          </cell>
        </row>
        <row r="10">
          <cell r="L10">
            <v>7381.4519999999993</v>
          </cell>
        </row>
        <row r="11">
          <cell r="L11">
            <v>8368.0920000000006</v>
          </cell>
        </row>
        <row r="13">
          <cell r="L13">
            <v>47247.978000000003</v>
          </cell>
        </row>
        <row r="14">
          <cell r="L14">
            <v>9012.2179999999989</v>
          </cell>
        </row>
        <row r="15">
          <cell r="L15">
            <v>3068.2439999999997</v>
          </cell>
        </row>
        <row r="17">
          <cell r="L17">
            <v>43141.446399999993</v>
          </cell>
        </row>
        <row r="18">
          <cell r="L18">
            <v>32875.105600000003</v>
          </cell>
        </row>
        <row r="19">
          <cell r="L19">
            <v>32782.17773333333</v>
          </cell>
        </row>
        <row r="20">
          <cell r="L20">
            <v>28978.6</v>
          </cell>
        </row>
        <row r="21">
          <cell r="L21">
            <v>20376.486353302607</v>
          </cell>
        </row>
        <row r="22">
          <cell r="L22">
            <v>20599.010168970814</v>
          </cell>
        </row>
        <row r="23">
          <cell r="L23">
            <v>22142.608549923196</v>
          </cell>
        </row>
        <row r="24">
          <cell r="L24">
            <v>68881.87</v>
          </cell>
        </row>
        <row r="25">
          <cell r="L25">
            <v>15191.652</v>
          </cell>
        </row>
        <row r="26">
          <cell r="L26">
            <v>11087.434799999999</v>
          </cell>
        </row>
        <row r="27">
          <cell r="L27">
            <v>11062.714055299539</v>
          </cell>
        </row>
        <row r="28">
          <cell r="L28">
            <v>5770.9160000000002</v>
          </cell>
        </row>
        <row r="29">
          <cell r="L29">
            <v>37567.15907219662</v>
          </cell>
        </row>
        <row r="30">
          <cell r="L30">
            <v>26606.853199999998</v>
          </cell>
        </row>
        <row r="31">
          <cell r="L31">
            <v>20568.856</v>
          </cell>
        </row>
        <row r="32">
          <cell r="L32">
            <v>8321.3504000000012</v>
          </cell>
        </row>
        <row r="33">
          <cell r="L33">
            <v>6658.6959999999999</v>
          </cell>
        </row>
        <row r="34">
          <cell r="L34">
            <v>9687.94</v>
          </cell>
        </row>
        <row r="35">
          <cell r="L35">
            <v>10305.019600000001</v>
          </cell>
        </row>
        <row r="36">
          <cell r="L36">
            <v>47057.892000000007</v>
          </cell>
        </row>
        <row r="37">
          <cell r="L37">
            <v>2023.9759999999999</v>
          </cell>
        </row>
        <row r="38">
          <cell r="L38">
            <v>7165.5280000000002</v>
          </cell>
        </row>
        <row r="39">
          <cell r="L39">
            <v>5914.0838399999993</v>
          </cell>
        </row>
      </sheetData>
      <sheetData sheetId="3"/>
      <sheetData sheetId="4"/>
      <sheetData sheetId="5">
        <row r="8">
          <cell r="I8">
            <v>182.16</v>
          </cell>
        </row>
        <row r="9">
          <cell r="I9">
            <v>75.680000000000007</v>
          </cell>
        </row>
        <row r="10">
          <cell r="I10">
            <v>30.44</v>
          </cell>
        </row>
        <row r="11">
          <cell r="I11">
            <v>67.040000000000006</v>
          </cell>
        </row>
        <row r="12">
          <cell r="I12">
            <v>42.08</v>
          </cell>
        </row>
        <row r="13">
          <cell r="I13">
            <v>48.8</v>
          </cell>
        </row>
        <row r="15">
          <cell r="I15">
            <v>159.72</v>
          </cell>
        </row>
        <row r="16">
          <cell r="I16">
            <v>23.72</v>
          </cell>
        </row>
        <row r="17">
          <cell r="I17">
            <v>20.72</v>
          </cell>
        </row>
      </sheetData>
      <sheetData sheetId="6">
        <row r="9">
          <cell r="S9">
            <v>180.47640000000001</v>
          </cell>
        </row>
        <row r="10">
          <cell r="S10">
            <v>1866.376</v>
          </cell>
        </row>
        <row r="11">
          <cell r="S11">
            <v>797.60800000000006</v>
          </cell>
        </row>
        <row r="12">
          <cell r="S12">
            <v>3460</v>
          </cell>
        </row>
        <row r="13">
          <cell r="S13">
            <v>0</v>
          </cell>
        </row>
        <row r="14">
          <cell r="S14">
            <v>212</v>
          </cell>
        </row>
        <row r="16">
          <cell r="S16">
            <v>2498.3520000000003</v>
          </cell>
        </row>
        <row r="17">
          <cell r="S17">
            <v>117.29640000000001</v>
          </cell>
        </row>
        <row r="18">
          <cell r="S18">
            <v>69.460000000000008</v>
          </cell>
        </row>
        <row r="20">
          <cell r="S20">
            <v>2993.6480000000001</v>
          </cell>
        </row>
        <row r="21">
          <cell r="S21">
            <v>1272.5640000000001</v>
          </cell>
        </row>
        <row r="22">
          <cell r="S22">
            <v>1496.4680000000001</v>
          </cell>
        </row>
        <row r="23">
          <cell r="S23">
            <v>740.46</v>
          </cell>
        </row>
        <row r="24">
          <cell r="S24">
            <v>726.10799999999995</v>
          </cell>
        </row>
        <row r="25">
          <cell r="S25">
            <v>0</v>
          </cell>
        </row>
        <row r="26">
          <cell r="S26">
            <v>676.89599999999996</v>
          </cell>
        </row>
        <row r="27">
          <cell r="S27">
            <v>0</v>
          </cell>
        </row>
        <row r="28">
          <cell r="S28">
            <v>204.12</v>
          </cell>
        </row>
        <row r="29">
          <cell r="S29">
            <v>0</v>
          </cell>
        </row>
        <row r="30">
          <cell r="S30">
            <v>331.76</v>
          </cell>
        </row>
        <row r="31">
          <cell r="S31">
            <v>320.52800000000002</v>
          </cell>
        </row>
        <row r="32">
          <cell r="S32">
            <v>595.08000000000004</v>
          </cell>
        </row>
        <row r="33">
          <cell r="S33">
            <v>738.4</v>
          </cell>
        </row>
        <row r="34">
          <cell r="S34">
            <v>363.24</v>
          </cell>
        </row>
        <row r="35">
          <cell r="S35">
            <v>88.6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348.96799999999996</v>
          </cell>
        </row>
        <row r="39">
          <cell r="S39">
            <v>449.26399999999995</v>
          </cell>
        </row>
        <row r="40">
          <cell r="S40">
            <v>0</v>
          </cell>
        </row>
        <row r="41">
          <cell r="S41">
            <v>0</v>
          </cell>
        </row>
        <row r="42">
          <cell r="S42">
            <v>0</v>
          </cell>
        </row>
        <row r="44">
          <cell r="S44">
            <v>0</v>
          </cell>
        </row>
        <row r="45">
          <cell r="S45">
            <v>0</v>
          </cell>
        </row>
      </sheetData>
      <sheetData sheetId="7">
        <row r="7">
          <cell r="F7">
            <v>20.113885000000003</v>
          </cell>
          <cell r="K7">
            <v>17.198573099999997</v>
          </cell>
          <cell r="AI7">
            <v>4.6007999999999996</v>
          </cell>
        </row>
        <row r="8">
          <cell r="F8">
            <v>567.26962600000002</v>
          </cell>
          <cell r="K8">
            <v>247.88414689999996</v>
          </cell>
          <cell r="AI8">
            <v>0.78320000000000001</v>
          </cell>
        </row>
        <row r="9">
          <cell r="F9">
            <v>83.163971000000004</v>
          </cell>
          <cell r="K9">
            <v>52.1180187</v>
          </cell>
          <cell r="AI9">
            <v>1.9179999999999999</v>
          </cell>
        </row>
        <row r="10">
          <cell r="F10">
            <v>11.322674000000001</v>
          </cell>
          <cell r="AI10">
            <v>4.6360000000000001</v>
          </cell>
        </row>
        <row r="11">
          <cell r="F11">
            <v>5.5673750000000011</v>
          </cell>
          <cell r="K11">
            <v>7.6799999999999988</v>
          </cell>
          <cell r="AI11">
            <v>2.1040000000000001</v>
          </cell>
        </row>
        <row r="12">
          <cell r="F12">
            <v>11.040040000000001</v>
          </cell>
          <cell r="K12">
            <v>0</v>
          </cell>
          <cell r="AI12">
            <v>0</v>
          </cell>
        </row>
        <row r="14">
          <cell r="F14">
            <v>1400.5813580000001</v>
          </cell>
          <cell r="K14">
            <v>291.34233603000001</v>
          </cell>
          <cell r="AI14">
            <v>1.01</v>
          </cell>
        </row>
        <row r="15">
          <cell r="F15">
            <v>1.1909370000000001</v>
          </cell>
          <cell r="AI15">
            <v>1.06</v>
          </cell>
        </row>
        <row r="16">
          <cell r="F16">
            <v>14.046483000000002</v>
          </cell>
          <cell r="AI16">
            <v>0</v>
          </cell>
        </row>
        <row r="18">
          <cell r="F18">
            <v>828.76466200000016</v>
          </cell>
          <cell r="K18">
            <v>637.42911060000006</v>
          </cell>
          <cell r="AI18">
            <v>34.316000000000003</v>
          </cell>
        </row>
        <row r="19">
          <cell r="F19">
            <v>145.198295</v>
          </cell>
          <cell r="K19">
            <v>345.46374599999996</v>
          </cell>
          <cell r="AI19">
            <v>14.5312</v>
          </cell>
        </row>
        <row r="20">
          <cell r="F20">
            <v>2379.3738210000006</v>
          </cell>
          <cell r="K20">
            <v>189.37083959999998</v>
          </cell>
          <cell r="AI20">
            <v>16.608000000000001</v>
          </cell>
        </row>
        <row r="21">
          <cell r="F21">
            <v>4936.008253</v>
          </cell>
          <cell r="K21">
            <v>266.54656499999999</v>
          </cell>
          <cell r="AI21">
            <v>12.172000000000001</v>
          </cell>
        </row>
        <row r="22">
          <cell r="F22">
            <v>162.74500000000003</v>
          </cell>
          <cell r="K22">
            <v>220.11633449999999</v>
          </cell>
          <cell r="AI22">
            <v>1.982</v>
          </cell>
        </row>
        <row r="23">
          <cell r="F23">
            <v>15.694734000000002</v>
          </cell>
          <cell r="AI23">
            <v>10.448</v>
          </cell>
        </row>
        <row r="24">
          <cell r="F24">
            <v>881.63902200000007</v>
          </cell>
          <cell r="K24">
            <v>163.70355479999998</v>
          </cell>
          <cell r="AI24">
            <v>9.9592000000000009</v>
          </cell>
        </row>
        <row r="25">
          <cell r="F25">
            <v>70.854443000000018</v>
          </cell>
          <cell r="K25">
            <v>0</v>
          </cell>
          <cell r="AI25">
            <v>4.32</v>
          </cell>
        </row>
        <row r="26">
          <cell r="F26">
            <v>36.250654000000004</v>
          </cell>
          <cell r="K26">
            <v>59.203244999999995</v>
          </cell>
          <cell r="AI26">
            <v>7.42</v>
          </cell>
        </row>
        <row r="27">
          <cell r="F27">
            <v>3.5027300000000006</v>
          </cell>
          <cell r="K27">
            <v>0</v>
          </cell>
          <cell r="AI27">
            <v>10.34</v>
          </cell>
        </row>
        <row r="28">
          <cell r="F28">
            <v>30.428365000000003</v>
          </cell>
          <cell r="K28">
            <v>51.054483750000003</v>
          </cell>
          <cell r="AI28">
            <v>6.64</v>
          </cell>
        </row>
        <row r="29">
          <cell r="F29">
            <v>58.784352000000005</v>
          </cell>
          <cell r="K29">
            <v>81.061545759999987</v>
          </cell>
          <cell r="AI29">
            <v>0</v>
          </cell>
        </row>
        <row r="30">
          <cell r="F30">
            <v>729.72353300000009</v>
          </cell>
          <cell r="K30">
            <v>136.7678286</v>
          </cell>
          <cell r="AI30">
            <v>12.8</v>
          </cell>
        </row>
        <row r="31">
          <cell r="F31">
            <v>753.37483099999997</v>
          </cell>
          <cell r="K31">
            <v>138.03627</v>
          </cell>
          <cell r="AI31">
            <v>0</v>
          </cell>
        </row>
        <row r="32">
          <cell r="F32">
            <v>26.319744000000004</v>
          </cell>
          <cell r="K32">
            <v>0</v>
          </cell>
          <cell r="AI32">
            <v>18.111999999999998</v>
          </cell>
        </row>
        <row r="33">
          <cell r="F33">
            <v>4.1652710000000006</v>
          </cell>
          <cell r="K33">
            <v>1.5964326000000002</v>
          </cell>
          <cell r="AI33">
            <v>5.7336</v>
          </cell>
        </row>
        <row r="34">
          <cell r="F34">
            <v>16.513287999999999</v>
          </cell>
          <cell r="K34">
            <v>0</v>
          </cell>
          <cell r="AI34">
            <v>4.7</v>
          </cell>
        </row>
        <row r="35">
          <cell r="F35">
            <v>5.3891420000000005</v>
          </cell>
          <cell r="K35">
            <v>0</v>
          </cell>
          <cell r="AI35">
            <v>0</v>
          </cell>
        </row>
        <row r="36">
          <cell r="F36">
            <v>17.484588000000002</v>
          </cell>
          <cell r="K36">
            <v>12.208013999999999</v>
          </cell>
          <cell r="AI36">
            <v>4.5359999999999996</v>
          </cell>
        </row>
        <row r="37">
          <cell r="F37">
            <v>40.652557000000002</v>
          </cell>
          <cell r="K37">
            <v>13.729012799999998</v>
          </cell>
          <cell r="AI37">
            <v>0</v>
          </cell>
        </row>
        <row r="38">
          <cell r="F38">
            <v>50.257625000000004</v>
          </cell>
          <cell r="K38">
            <v>0</v>
          </cell>
          <cell r="AI38">
            <v>9.68</v>
          </cell>
        </row>
        <row r="39">
          <cell r="F39">
            <v>0</v>
          </cell>
          <cell r="K39">
            <v>0</v>
          </cell>
          <cell r="AI39">
            <v>0</v>
          </cell>
        </row>
        <row r="40">
          <cell r="F40">
            <v>0</v>
          </cell>
          <cell r="AI40">
            <v>0</v>
          </cell>
        </row>
      </sheetData>
      <sheetData sheetId="8"/>
      <sheetData sheetId="9"/>
      <sheetData sheetId="10"/>
      <sheetData sheetId="11">
        <row r="4">
          <cell r="M4">
            <v>14844.2</v>
          </cell>
        </row>
        <row r="5">
          <cell r="M5">
            <v>51321.020000000004</v>
          </cell>
        </row>
        <row r="6">
          <cell r="M6">
            <v>88000.799999999988</v>
          </cell>
        </row>
        <row r="7">
          <cell r="M7">
            <v>25817.440000000002</v>
          </cell>
        </row>
        <row r="8">
          <cell r="M8">
            <v>20496.200000000004</v>
          </cell>
        </row>
        <row r="9">
          <cell r="M9">
            <v>6589.9660000000003</v>
          </cell>
        </row>
        <row r="10">
          <cell r="M10">
            <v>192225.42600000004</v>
          </cell>
        </row>
        <row r="11">
          <cell r="M11">
            <v>10697.776</v>
          </cell>
        </row>
        <row r="12">
          <cell r="M12">
            <v>2353.8999999999996</v>
          </cell>
        </row>
        <row r="13">
          <cell r="M13">
            <v>3253.6</v>
          </cell>
        </row>
        <row r="15">
          <cell r="M15">
            <v>59963.5</v>
          </cell>
        </row>
        <row r="16">
          <cell r="M16">
            <v>23752.9</v>
          </cell>
        </row>
        <row r="17">
          <cell r="M17">
            <v>34673.300000000003</v>
          </cell>
        </row>
        <row r="18">
          <cell r="M18">
            <v>7037.3</v>
          </cell>
        </row>
        <row r="19">
          <cell r="M19">
            <v>8951</v>
          </cell>
        </row>
        <row r="20">
          <cell r="M20">
            <v>7167.77</v>
          </cell>
        </row>
        <row r="21">
          <cell r="M21">
            <v>15788.6</v>
          </cell>
        </row>
        <row r="22">
          <cell r="M22">
            <v>12008</v>
          </cell>
        </row>
        <row r="23">
          <cell r="M23">
            <v>6041</v>
          </cell>
        </row>
        <row r="24">
          <cell r="M24">
            <v>3990</v>
          </cell>
        </row>
        <row r="25">
          <cell r="M25">
            <v>5438</v>
          </cell>
        </row>
        <row r="26">
          <cell r="M26">
            <v>8950.1</v>
          </cell>
        </row>
        <row r="27">
          <cell r="M27">
            <v>14713.7</v>
          </cell>
        </row>
        <row r="28">
          <cell r="M28">
            <v>6662.67</v>
          </cell>
        </row>
        <row r="29">
          <cell r="M29">
            <v>2569.5</v>
          </cell>
        </row>
        <row r="30">
          <cell r="M30">
            <v>2819.5</v>
          </cell>
        </row>
        <row r="31">
          <cell r="M31">
            <v>843.2</v>
          </cell>
        </row>
        <row r="32">
          <cell r="M32">
            <v>2779.5</v>
          </cell>
        </row>
        <row r="33">
          <cell r="M33">
            <v>3100.0400000000004</v>
          </cell>
        </row>
        <row r="34">
          <cell r="M34">
            <v>17589</v>
          </cell>
        </row>
        <row r="35">
          <cell r="M35">
            <v>19334.599999999999</v>
          </cell>
        </row>
        <row r="36">
          <cell r="M36">
            <v>3626.9</v>
          </cell>
        </row>
        <row r="37">
          <cell r="M37">
            <v>3449.75</v>
          </cell>
        </row>
        <row r="40">
          <cell r="M40">
            <v>23116.799999999999</v>
          </cell>
        </row>
      </sheetData>
      <sheetData sheetId="12"/>
      <sheetData sheetId="13"/>
      <sheetData sheetId="14">
        <row r="6">
          <cell r="Z6">
            <v>169740.99999999997</v>
          </cell>
        </row>
        <row r="16">
          <cell r="W16">
            <v>28579.3</v>
          </cell>
        </row>
        <row r="17">
          <cell r="W17">
            <v>23226.7</v>
          </cell>
        </row>
        <row r="18">
          <cell r="W18">
            <v>1979.3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2:P74"/>
  <sheetViews>
    <sheetView tabSelected="1" view="pageBreakPreview" zoomScale="60" zoomScaleNormal="71" workbookViewId="0">
      <selection activeCell="C44" sqref="C44"/>
    </sheetView>
  </sheetViews>
  <sheetFormatPr defaultRowHeight="18.75"/>
  <cols>
    <col min="1" max="1" width="5.5703125" style="49" customWidth="1"/>
    <col min="2" max="2" width="44" style="50" customWidth="1"/>
    <col min="3" max="4" width="16" style="51" customWidth="1"/>
    <col min="5" max="5" width="18" style="61" customWidth="1"/>
    <col min="6" max="6" width="15.85546875" style="61" customWidth="1"/>
    <col min="7" max="7" width="18.28515625" style="61" customWidth="1"/>
    <col min="8" max="8" width="17.85546875" style="61" customWidth="1"/>
    <col min="9" max="10" width="13.140625" style="61" customWidth="1"/>
    <col min="11" max="11" width="14.140625" style="61" customWidth="1"/>
    <col min="12" max="12" width="18.140625" style="61" customWidth="1"/>
    <col min="13" max="13" width="19.42578125" style="61" customWidth="1"/>
    <col min="14" max="14" width="16.5703125" style="50" customWidth="1"/>
    <col min="15" max="15" width="16" style="50" customWidth="1"/>
    <col min="16" max="16" width="17" style="50" customWidth="1"/>
    <col min="17" max="16384" width="9.140625" style="1"/>
  </cols>
  <sheetData>
    <row r="2" spans="1:16" ht="45.75" customHeight="1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2" customFormat="1" ht="22.5" customHeight="1">
      <c r="A3" s="71" t="s">
        <v>1</v>
      </c>
      <c r="B3" s="68" t="s">
        <v>2</v>
      </c>
      <c r="C3" s="77" t="s">
        <v>3</v>
      </c>
      <c r="D3" s="77" t="s">
        <v>4</v>
      </c>
      <c r="E3" s="67" t="s">
        <v>5</v>
      </c>
      <c r="F3" s="80" t="s">
        <v>6</v>
      </c>
      <c r="G3" s="67" t="s">
        <v>7</v>
      </c>
      <c r="H3" s="67" t="s">
        <v>8</v>
      </c>
      <c r="I3" s="83" t="s">
        <v>9</v>
      </c>
      <c r="J3" s="67" t="s">
        <v>10</v>
      </c>
      <c r="K3" s="67"/>
      <c r="L3" s="67"/>
      <c r="M3" s="67"/>
      <c r="N3" s="68" t="s">
        <v>11</v>
      </c>
      <c r="O3" s="71" t="s">
        <v>12</v>
      </c>
      <c r="P3" s="68" t="s">
        <v>13</v>
      </c>
    </row>
    <row r="4" spans="1:16" s="2" customFormat="1" ht="41.25" customHeight="1">
      <c r="A4" s="72"/>
      <c r="B4" s="69"/>
      <c r="C4" s="78"/>
      <c r="D4" s="78"/>
      <c r="E4" s="80"/>
      <c r="F4" s="81"/>
      <c r="G4" s="80"/>
      <c r="H4" s="80"/>
      <c r="I4" s="84"/>
      <c r="J4" s="3" t="s">
        <v>14</v>
      </c>
      <c r="K4" s="3" t="s">
        <v>15</v>
      </c>
      <c r="L4" s="3" t="s">
        <v>16</v>
      </c>
      <c r="M4" s="3" t="s">
        <v>17</v>
      </c>
      <c r="N4" s="69"/>
      <c r="O4" s="72"/>
      <c r="P4" s="69"/>
    </row>
    <row r="5" spans="1:16" s="2" customFormat="1" ht="18">
      <c r="A5" s="73"/>
      <c r="B5" s="70"/>
      <c r="C5" s="79"/>
      <c r="D5" s="78"/>
      <c r="E5" s="4" t="s">
        <v>18</v>
      </c>
      <c r="F5" s="82"/>
      <c r="G5" s="4" t="s">
        <v>19</v>
      </c>
      <c r="H5" s="4" t="s">
        <v>20</v>
      </c>
      <c r="I5" s="5"/>
      <c r="J5" s="74" t="s">
        <v>21</v>
      </c>
      <c r="K5" s="75"/>
      <c r="L5" s="4" t="s">
        <v>22</v>
      </c>
      <c r="M5" s="4" t="s">
        <v>23</v>
      </c>
      <c r="N5" s="70"/>
      <c r="O5" s="73"/>
      <c r="P5" s="70"/>
    </row>
    <row r="6" spans="1:16" s="2" customFormat="1" ht="18">
      <c r="A6" s="6">
        <v>1</v>
      </c>
      <c r="B6" s="6">
        <v>2</v>
      </c>
      <c r="C6" s="6">
        <v>3</v>
      </c>
      <c r="D6" s="7"/>
      <c r="E6" s="8">
        <v>4</v>
      </c>
      <c r="F6" s="6">
        <v>5</v>
      </c>
      <c r="G6" s="8">
        <v>6</v>
      </c>
      <c r="H6" s="8">
        <v>7</v>
      </c>
      <c r="I6" s="8">
        <v>8</v>
      </c>
      <c r="J6" s="9">
        <v>9</v>
      </c>
      <c r="K6" s="10">
        <v>10</v>
      </c>
      <c r="L6" s="8">
        <v>11</v>
      </c>
      <c r="M6" s="8">
        <v>12</v>
      </c>
      <c r="N6" s="6">
        <v>13</v>
      </c>
      <c r="O6" s="6">
        <v>14</v>
      </c>
      <c r="P6" s="6">
        <v>15</v>
      </c>
    </row>
    <row r="7" spans="1:16" s="17" customFormat="1" ht="37.5">
      <c r="A7" s="11">
        <v>1</v>
      </c>
      <c r="B7" s="12" t="s">
        <v>24</v>
      </c>
      <c r="C7" s="13" t="s">
        <v>25</v>
      </c>
      <c r="D7" s="14">
        <v>151</v>
      </c>
      <c r="E7" s="15">
        <f>'[1] культура'!L6</f>
        <v>33666.699999999997</v>
      </c>
      <c r="F7" s="15">
        <f t="shared" ref="F7:F40" si="0">E7*0.302</f>
        <v>10167.343399999998</v>
      </c>
      <c r="G7" s="16">
        <f>[1]Связь!I8</f>
        <v>182.16</v>
      </c>
      <c r="H7" s="16">
        <f>'[1]Ком. услуги'!S9</f>
        <v>180.47640000000001</v>
      </c>
      <c r="I7" s="15">
        <f t="shared" ref="I7:I12" si="1">J7+K7+M7+L7</f>
        <v>41.9132581</v>
      </c>
      <c r="J7" s="16">
        <f>'[1]Налоги расчет'!K7</f>
        <v>17.198573099999997</v>
      </c>
      <c r="K7" s="16">
        <f>'[1]Налоги расчет'!F7</f>
        <v>20.113885000000003</v>
      </c>
      <c r="L7" s="15">
        <f>'[1]Налоги расчет'!AI7</f>
        <v>4.6007999999999996</v>
      </c>
      <c r="M7" s="16">
        <v>0</v>
      </c>
      <c r="N7" s="16">
        <f t="shared" ref="N7:N12" si="2">E7+F7+G7+H7+I7</f>
        <v>44238.593058099999</v>
      </c>
      <c r="O7" s="15">
        <f>'[1]МатЗатр '!M4</f>
        <v>14844.2</v>
      </c>
      <c r="P7" s="16">
        <f t="shared" ref="P7:P12" si="3">N7+O7</f>
        <v>59082.793058099996</v>
      </c>
    </row>
    <row r="8" spans="1:16" s="20" customFormat="1" ht="37.5">
      <c r="A8" s="18">
        <v>1</v>
      </c>
      <c r="B8" s="19" t="s">
        <v>26</v>
      </c>
      <c r="C8" s="64" t="s">
        <v>27</v>
      </c>
      <c r="D8" s="14">
        <v>356</v>
      </c>
      <c r="E8" s="15">
        <f>'[1] культура'!L7</f>
        <v>70444.042536000008</v>
      </c>
      <c r="F8" s="15">
        <f t="shared" si="0"/>
        <v>21274.100845872003</v>
      </c>
      <c r="G8" s="15">
        <f>[1]Связь!I9</f>
        <v>75.680000000000007</v>
      </c>
      <c r="H8" s="15">
        <f>'[1]Ком. услуги'!S10</f>
        <v>1866.376</v>
      </c>
      <c r="I8" s="15">
        <f t="shared" si="1"/>
        <v>815.93697289999989</v>
      </c>
      <c r="J8" s="15">
        <f>'[1]Налоги расчет'!K8</f>
        <v>247.88414689999996</v>
      </c>
      <c r="K8" s="16">
        <f>'[1]Налоги расчет'!F8</f>
        <v>567.26962600000002</v>
      </c>
      <c r="L8" s="15">
        <f>'[1]Налоги расчет'!AI8</f>
        <v>0.78320000000000001</v>
      </c>
      <c r="M8" s="15">
        <v>0</v>
      </c>
      <c r="N8" s="15">
        <f t="shared" si="2"/>
        <v>94476.13635477201</v>
      </c>
      <c r="O8" s="15">
        <f>'[1]МатЗатр '!M5</f>
        <v>51321.020000000004</v>
      </c>
      <c r="P8" s="15">
        <f t="shared" si="3"/>
        <v>145797.15635477201</v>
      </c>
    </row>
    <row r="9" spans="1:16" ht="56.25">
      <c r="A9" s="18">
        <v>2</v>
      </c>
      <c r="B9" s="19" t="s">
        <v>28</v>
      </c>
      <c r="C9" s="64"/>
      <c r="D9" s="14">
        <v>69</v>
      </c>
      <c r="E9" s="15">
        <f>'[1] культура'!L8</f>
        <v>15522.069152073733</v>
      </c>
      <c r="F9" s="15">
        <f t="shared" si="0"/>
        <v>4687.6648839262671</v>
      </c>
      <c r="G9" s="15">
        <f>[1]Связь!I10</f>
        <v>30.44</v>
      </c>
      <c r="H9" s="15">
        <f>'[1]Ком. услуги'!S11</f>
        <v>797.60800000000006</v>
      </c>
      <c r="I9" s="15">
        <f t="shared" si="1"/>
        <v>137.1999897</v>
      </c>
      <c r="J9" s="15">
        <f>'[1]Налоги расчет'!K9</f>
        <v>52.1180187</v>
      </c>
      <c r="K9" s="16">
        <f>'[1]Налоги расчет'!F9</f>
        <v>83.163971000000004</v>
      </c>
      <c r="L9" s="15">
        <f>'[1]Налоги расчет'!AI9</f>
        <v>1.9179999999999999</v>
      </c>
      <c r="M9" s="15">
        <v>0</v>
      </c>
      <c r="N9" s="15">
        <f t="shared" si="2"/>
        <v>21174.982025699999</v>
      </c>
      <c r="O9" s="15">
        <f>'[1]МатЗатр '!M6</f>
        <v>88000.799999999988</v>
      </c>
      <c r="P9" s="15">
        <f t="shared" si="3"/>
        <v>109175.78202569998</v>
      </c>
    </row>
    <row r="10" spans="1:16" ht="60" customHeight="1">
      <c r="A10" s="18">
        <v>3</v>
      </c>
      <c r="B10" s="19" t="s">
        <v>29</v>
      </c>
      <c r="C10" s="64"/>
      <c r="D10" s="14">
        <v>127</v>
      </c>
      <c r="E10" s="15">
        <f>'[1] культура'!L9</f>
        <v>30813.813600000001</v>
      </c>
      <c r="F10" s="15">
        <f t="shared" si="0"/>
        <v>9305.7717071999996</v>
      </c>
      <c r="G10" s="15">
        <f>[1]Связь!I11</f>
        <v>67.040000000000006</v>
      </c>
      <c r="H10" s="15">
        <f>'[1]Ком. услуги'!S12</f>
        <v>3460</v>
      </c>
      <c r="I10" s="15">
        <f t="shared" si="1"/>
        <v>15.958674000000002</v>
      </c>
      <c r="J10" s="15">
        <f>'[1]Налоги расчет'!K10</f>
        <v>0</v>
      </c>
      <c r="K10" s="16">
        <f>'[1]Налоги расчет'!F10</f>
        <v>11.322674000000001</v>
      </c>
      <c r="L10" s="15">
        <f>'[1]Налоги расчет'!AI10</f>
        <v>4.6360000000000001</v>
      </c>
      <c r="M10" s="15">
        <v>0</v>
      </c>
      <c r="N10" s="15">
        <f t="shared" si="2"/>
        <v>43662.583981200005</v>
      </c>
      <c r="O10" s="15">
        <f>'[1]МатЗатр '!M7</f>
        <v>25817.440000000002</v>
      </c>
      <c r="P10" s="15">
        <f t="shared" si="3"/>
        <v>69480.023981200007</v>
      </c>
    </row>
    <row r="11" spans="1:16" ht="56.25">
      <c r="A11" s="18">
        <v>4</v>
      </c>
      <c r="B11" s="19" t="s">
        <v>30</v>
      </c>
      <c r="C11" s="64"/>
      <c r="D11" s="14">
        <v>29</v>
      </c>
      <c r="E11" s="15">
        <f>'[1] культура'!L10</f>
        <v>7381.4519999999993</v>
      </c>
      <c r="F11" s="15">
        <f t="shared" si="0"/>
        <v>2229.1985039999995</v>
      </c>
      <c r="G11" s="15">
        <f>[1]Связь!I12</f>
        <v>42.08</v>
      </c>
      <c r="H11" s="15">
        <f>'[1]Ком. услуги'!S13</f>
        <v>0</v>
      </c>
      <c r="I11" s="15">
        <f t="shared" si="1"/>
        <v>15.351375000000001</v>
      </c>
      <c r="J11" s="15">
        <f>'[1]Налоги расчет'!K11</f>
        <v>7.6799999999999988</v>
      </c>
      <c r="K11" s="16">
        <f>'[1]Налоги расчет'!F11</f>
        <v>5.5673750000000011</v>
      </c>
      <c r="L11" s="15">
        <f>'[1]Налоги расчет'!AI11</f>
        <v>2.1040000000000001</v>
      </c>
      <c r="M11" s="15">
        <v>0</v>
      </c>
      <c r="N11" s="15">
        <f t="shared" si="2"/>
        <v>9668.0818789999994</v>
      </c>
      <c r="O11" s="15">
        <f>'[1]МатЗатр '!M8</f>
        <v>20496.200000000004</v>
      </c>
      <c r="P11" s="15">
        <f t="shared" si="3"/>
        <v>30164.281879000002</v>
      </c>
    </row>
    <row r="12" spans="1:16" ht="37.5">
      <c r="A12" s="18">
        <v>5</v>
      </c>
      <c r="B12" s="19" t="s">
        <v>31</v>
      </c>
      <c r="C12" s="64"/>
      <c r="D12" s="14">
        <v>35</v>
      </c>
      <c r="E12" s="15">
        <f>'[1] культура'!L11</f>
        <v>8368.0920000000006</v>
      </c>
      <c r="F12" s="15">
        <f t="shared" si="0"/>
        <v>2527.1637840000003</v>
      </c>
      <c r="G12" s="15">
        <f>[1]Связь!I13</f>
        <v>48.8</v>
      </c>
      <c r="H12" s="15">
        <f>'[1]Ком. услуги'!S14</f>
        <v>212</v>
      </c>
      <c r="I12" s="15">
        <f t="shared" si="1"/>
        <v>11.040040000000001</v>
      </c>
      <c r="J12" s="15">
        <f>'[1]Налоги расчет'!K12</f>
        <v>0</v>
      </c>
      <c r="K12" s="16">
        <f>'[1]Налоги расчет'!F12</f>
        <v>11.040040000000001</v>
      </c>
      <c r="L12" s="15">
        <f>'[1]Налоги расчет'!AI12</f>
        <v>0</v>
      </c>
      <c r="M12" s="15">
        <v>0</v>
      </c>
      <c r="N12" s="15">
        <f t="shared" si="2"/>
        <v>11167.095824</v>
      </c>
      <c r="O12" s="15">
        <f>'[1]МатЗатр '!M9</f>
        <v>6589.9660000000003</v>
      </c>
      <c r="P12" s="15">
        <f t="shared" si="3"/>
        <v>17757.061824</v>
      </c>
    </row>
    <row r="13" spans="1:16" s="26" customFormat="1">
      <c r="A13" s="21"/>
      <c r="B13" s="22" t="s">
        <v>32</v>
      </c>
      <c r="C13" s="23" t="s">
        <v>33</v>
      </c>
      <c r="D13" s="24">
        <f t="shared" ref="D13:P13" si="4">SUM(D8:D12)</f>
        <v>616</v>
      </c>
      <c r="E13" s="24">
        <f t="shared" si="4"/>
        <v>132529.46928807374</v>
      </c>
      <c r="F13" s="24">
        <f t="shared" si="4"/>
        <v>40023.899724998264</v>
      </c>
      <c r="G13" s="25">
        <f t="shared" si="4"/>
        <v>264.04000000000002</v>
      </c>
      <c r="H13" s="25">
        <f t="shared" si="4"/>
        <v>6335.9840000000004</v>
      </c>
      <c r="I13" s="25">
        <f t="shared" si="4"/>
        <v>995.48705159999975</v>
      </c>
      <c r="J13" s="25">
        <f t="shared" si="4"/>
        <v>307.68216559999996</v>
      </c>
      <c r="K13" s="25">
        <f t="shared" si="4"/>
        <v>678.36368599999992</v>
      </c>
      <c r="L13" s="25">
        <f t="shared" si="4"/>
        <v>9.4412000000000003</v>
      </c>
      <c r="M13" s="25">
        <f t="shared" si="4"/>
        <v>0</v>
      </c>
      <c r="N13" s="25">
        <f t="shared" si="4"/>
        <v>180148.880064672</v>
      </c>
      <c r="O13" s="15">
        <f>'[1]МатЗатр '!M10</f>
        <v>192225.42600000004</v>
      </c>
      <c r="P13" s="25">
        <f t="shared" si="4"/>
        <v>372374.30606467201</v>
      </c>
    </row>
    <row r="14" spans="1:16" s="20" customFormat="1" ht="56.25">
      <c r="A14" s="18">
        <v>1</v>
      </c>
      <c r="B14" s="19" t="s">
        <v>34</v>
      </c>
      <c r="C14" s="64" t="s">
        <v>35</v>
      </c>
      <c r="D14" s="14">
        <v>248</v>
      </c>
      <c r="E14" s="15">
        <f>'[1] культура'!L13</f>
        <v>47247.978000000003</v>
      </c>
      <c r="F14" s="15">
        <f t="shared" si="0"/>
        <v>14268.889356</v>
      </c>
      <c r="G14" s="15">
        <f>[1]Связь!I15</f>
        <v>159.72</v>
      </c>
      <c r="H14" s="15">
        <f>'[1]Ком. услуги'!S16</f>
        <v>2498.3520000000003</v>
      </c>
      <c r="I14" s="15">
        <f>J14+K14+M14+L14</f>
        <v>1692.9336940300002</v>
      </c>
      <c r="J14" s="15">
        <f>'[1]Налоги расчет'!K14</f>
        <v>291.34233603000001</v>
      </c>
      <c r="K14" s="15">
        <f>'[1]Налоги расчет'!F14</f>
        <v>1400.5813580000001</v>
      </c>
      <c r="L14" s="15">
        <f>'[1]Налоги расчет'!AI14</f>
        <v>1.01</v>
      </c>
      <c r="M14" s="15">
        <v>0</v>
      </c>
      <c r="N14" s="15">
        <f>E14+F14+G14+H14+I14</f>
        <v>65867.873050030001</v>
      </c>
      <c r="O14" s="15">
        <f>'[1]МатЗатр '!M11</f>
        <v>10697.776</v>
      </c>
      <c r="P14" s="15">
        <f>N14+O14</f>
        <v>76565.649050029999</v>
      </c>
    </row>
    <row r="15" spans="1:16" ht="39.75" customHeight="1">
      <c r="A15" s="18">
        <v>2</v>
      </c>
      <c r="B15" s="19" t="s">
        <v>36</v>
      </c>
      <c r="C15" s="64"/>
      <c r="D15" s="14">
        <v>41</v>
      </c>
      <c r="E15" s="15">
        <f>'[1] культура'!L14</f>
        <v>9012.2179999999989</v>
      </c>
      <c r="F15" s="15">
        <f t="shared" si="0"/>
        <v>2721.6898359999996</v>
      </c>
      <c r="G15" s="15">
        <f>[1]Связь!I16</f>
        <v>23.72</v>
      </c>
      <c r="H15" s="15">
        <f>'[1]Ком. услуги'!S17</f>
        <v>117.29640000000001</v>
      </c>
      <c r="I15" s="15">
        <f>J15+K15+M15+L15</f>
        <v>2.2509370000000004</v>
      </c>
      <c r="J15" s="15">
        <f>'[1]Налоги расчет'!K15</f>
        <v>0</v>
      </c>
      <c r="K15" s="15">
        <f>'[1]Налоги расчет'!F15</f>
        <v>1.1909370000000001</v>
      </c>
      <c r="L15" s="15">
        <f>'[1]Налоги расчет'!AI15</f>
        <v>1.06</v>
      </c>
      <c r="M15" s="15">
        <v>0</v>
      </c>
      <c r="N15" s="15">
        <f>E15+F15+G15+H15+I15</f>
        <v>11877.175172999998</v>
      </c>
      <c r="O15" s="15">
        <f>'[1]МатЗатр '!M12</f>
        <v>2353.8999999999996</v>
      </c>
      <c r="P15" s="15">
        <f>N15+O15</f>
        <v>14231.075172999997</v>
      </c>
    </row>
    <row r="16" spans="1:16" ht="39.75" customHeight="1">
      <c r="A16" s="18">
        <v>3</v>
      </c>
      <c r="B16" s="19" t="s">
        <v>37</v>
      </c>
      <c r="C16" s="64"/>
      <c r="D16" s="14">
        <v>12.5</v>
      </c>
      <c r="E16" s="15">
        <f>'[1] культура'!L15</f>
        <v>3068.2439999999997</v>
      </c>
      <c r="F16" s="15">
        <f t="shared" si="0"/>
        <v>926.60968799999989</v>
      </c>
      <c r="G16" s="15">
        <f>[1]Связь!I17</f>
        <v>20.72</v>
      </c>
      <c r="H16" s="15">
        <f>'[1]Ком. услуги'!S18</f>
        <v>69.460000000000008</v>
      </c>
      <c r="I16" s="15">
        <f>J16+K16+M16+L16</f>
        <v>14.046483000000002</v>
      </c>
      <c r="J16" s="15">
        <f>'[1]Налоги расчет'!K16</f>
        <v>0</v>
      </c>
      <c r="K16" s="15">
        <f>'[1]Налоги расчет'!F16</f>
        <v>14.046483000000002</v>
      </c>
      <c r="L16" s="15">
        <f>'[1]Налоги расчет'!AI16</f>
        <v>0</v>
      </c>
      <c r="M16" s="15">
        <v>0</v>
      </c>
      <c r="N16" s="15">
        <f>E16+F16+G16+H16+I16</f>
        <v>4099.0801709999996</v>
      </c>
      <c r="O16" s="15">
        <f>'[1]МатЗатр '!M13</f>
        <v>3253.6</v>
      </c>
      <c r="P16" s="15">
        <f>N16+O16</f>
        <v>7352.680171</v>
      </c>
    </row>
    <row r="17" spans="1:16" s="26" customFormat="1">
      <c r="A17" s="21"/>
      <c r="B17" s="22" t="s">
        <v>38</v>
      </c>
      <c r="C17" s="23" t="s">
        <v>39</v>
      </c>
      <c r="D17" s="27">
        <f t="shared" ref="D17:P17" si="5">SUM(D14:D16)</f>
        <v>301.5</v>
      </c>
      <c r="E17" s="27">
        <f t="shared" si="5"/>
        <v>59328.44</v>
      </c>
      <c r="F17" s="27">
        <f t="shared" si="5"/>
        <v>17917.188879999998</v>
      </c>
      <c r="G17" s="25">
        <f t="shared" si="5"/>
        <v>204.16</v>
      </c>
      <c r="H17" s="25">
        <f t="shared" si="5"/>
        <v>2685.1084000000005</v>
      </c>
      <c r="I17" s="25">
        <f t="shared" si="5"/>
        <v>1709.2311140300003</v>
      </c>
      <c r="J17" s="25">
        <f t="shared" si="5"/>
        <v>291.34233603000001</v>
      </c>
      <c r="K17" s="25">
        <f t="shared" si="5"/>
        <v>1415.8187780000003</v>
      </c>
      <c r="L17" s="25">
        <f t="shared" si="5"/>
        <v>2.0700000000000003</v>
      </c>
      <c r="M17" s="25">
        <f t="shared" si="5"/>
        <v>0</v>
      </c>
      <c r="N17" s="25">
        <f t="shared" si="5"/>
        <v>81844.128394029991</v>
      </c>
      <c r="O17" s="25">
        <f t="shared" si="5"/>
        <v>16305.276</v>
      </c>
      <c r="P17" s="25">
        <f t="shared" si="5"/>
        <v>98149.404394030003</v>
      </c>
    </row>
    <row r="18" spans="1:16" ht="59.25" customHeight="1">
      <c r="A18" s="18">
        <v>1</v>
      </c>
      <c r="B18" s="19" t="s">
        <v>40</v>
      </c>
      <c r="C18" s="64" t="s">
        <v>41</v>
      </c>
      <c r="D18" s="14">
        <v>216</v>
      </c>
      <c r="E18" s="15">
        <f>'[1] культура'!L17</f>
        <v>43141.446399999993</v>
      </c>
      <c r="F18" s="15">
        <f t="shared" si="0"/>
        <v>13028.716812799998</v>
      </c>
      <c r="G18" s="15">
        <v>0</v>
      </c>
      <c r="H18" s="15">
        <f>'[1]Ком. услуги'!S20</f>
        <v>2993.6480000000001</v>
      </c>
      <c r="I18" s="15">
        <f>J18+K18+M18+L18</f>
        <v>1500.5097726000001</v>
      </c>
      <c r="J18" s="15">
        <f>'[1]Налоги расчет'!K18</f>
        <v>637.42911060000006</v>
      </c>
      <c r="K18" s="15">
        <f>'[1]Налоги расчет'!F18</f>
        <v>828.76466200000016</v>
      </c>
      <c r="L18" s="15">
        <f>'[1]Налоги расчет'!AI18</f>
        <v>34.316000000000003</v>
      </c>
      <c r="M18" s="15">
        <v>0</v>
      </c>
      <c r="N18" s="15">
        <f t="shared" ref="N18:N40" si="6">E18+F18+G18+H18+I18</f>
        <v>60664.320985399994</v>
      </c>
      <c r="O18" s="15">
        <f>'[1]МатЗатр '!M15</f>
        <v>59963.5</v>
      </c>
      <c r="P18" s="15">
        <f t="shared" ref="P18:P40" si="7">N18+O18</f>
        <v>120627.8209854</v>
      </c>
    </row>
    <row r="19" spans="1:16" ht="45" customHeight="1">
      <c r="A19" s="18">
        <v>2</v>
      </c>
      <c r="B19" s="19" t="s">
        <v>42</v>
      </c>
      <c r="C19" s="64"/>
      <c r="D19" s="14">
        <v>177</v>
      </c>
      <c r="E19" s="15">
        <f>'[1] культура'!L18</f>
        <v>32875.105600000003</v>
      </c>
      <c r="F19" s="15">
        <f t="shared" si="0"/>
        <v>9928.2818912000002</v>
      </c>
      <c r="G19" s="15">
        <v>0</v>
      </c>
      <c r="H19" s="15">
        <f>'[1]Ком. услуги'!S21</f>
        <v>1272.5640000000001</v>
      </c>
      <c r="I19" s="15">
        <f t="shared" ref="I19:I39" si="8">J19+K19+M19+L19</f>
        <v>505.19324099999994</v>
      </c>
      <c r="J19" s="15">
        <f>'[1]Налоги расчет'!K19</f>
        <v>345.46374599999996</v>
      </c>
      <c r="K19" s="15">
        <f>'[1]Налоги расчет'!F19</f>
        <v>145.198295</v>
      </c>
      <c r="L19" s="15">
        <f>'[1]Налоги расчет'!AI19</f>
        <v>14.5312</v>
      </c>
      <c r="M19" s="15">
        <v>0</v>
      </c>
      <c r="N19" s="15">
        <f t="shared" si="6"/>
        <v>44581.144732200002</v>
      </c>
      <c r="O19" s="15">
        <f>'[1]МатЗатр '!M16</f>
        <v>23752.9</v>
      </c>
      <c r="P19" s="15">
        <f t="shared" si="7"/>
        <v>68334.044732200011</v>
      </c>
    </row>
    <row r="20" spans="1:16" ht="58.5" customHeight="1">
      <c r="A20" s="18">
        <v>3</v>
      </c>
      <c r="B20" s="19" t="s">
        <v>43</v>
      </c>
      <c r="C20" s="64"/>
      <c r="D20" s="14">
        <v>177</v>
      </c>
      <c r="E20" s="15">
        <f>'[1] культура'!L19</f>
        <v>32782.17773333333</v>
      </c>
      <c r="F20" s="15">
        <f t="shared" si="0"/>
        <v>9900.2176754666652</v>
      </c>
      <c r="G20" s="15">
        <v>0</v>
      </c>
      <c r="H20" s="15">
        <f>'[1]Ком. услуги'!S22</f>
        <v>1496.4680000000001</v>
      </c>
      <c r="I20" s="15">
        <f t="shared" si="8"/>
        <v>2585.3526606000009</v>
      </c>
      <c r="J20" s="15">
        <f>'[1]Налоги расчет'!K20</f>
        <v>189.37083959999998</v>
      </c>
      <c r="K20" s="15">
        <f>'[1]Налоги расчет'!F20</f>
        <v>2379.3738210000006</v>
      </c>
      <c r="L20" s="15">
        <f>'[1]Налоги расчет'!AI20</f>
        <v>16.608000000000001</v>
      </c>
      <c r="M20" s="15">
        <v>0</v>
      </c>
      <c r="N20" s="15">
        <f t="shared" si="6"/>
        <v>46764.216069399998</v>
      </c>
      <c r="O20" s="15">
        <f>'[1]МатЗатр '!M17</f>
        <v>34673.300000000003</v>
      </c>
      <c r="P20" s="15">
        <f t="shared" si="7"/>
        <v>81437.516069400008</v>
      </c>
    </row>
    <row r="21" spans="1:16" ht="56.25" customHeight="1">
      <c r="A21" s="18">
        <v>4</v>
      </c>
      <c r="B21" s="19" t="s">
        <v>44</v>
      </c>
      <c r="C21" s="64"/>
      <c r="D21" s="14">
        <v>144</v>
      </c>
      <c r="E21" s="15">
        <f>'[1] культура'!L20</f>
        <v>28978.6</v>
      </c>
      <c r="F21" s="15">
        <f t="shared" si="0"/>
        <v>8751.5371999999988</v>
      </c>
      <c r="G21" s="15">
        <v>0</v>
      </c>
      <c r="H21" s="15">
        <f>'[1]Ком. услуги'!S23</f>
        <v>740.46</v>
      </c>
      <c r="I21" s="15">
        <f t="shared" si="8"/>
        <v>5214.7268179999992</v>
      </c>
      <c r="J21" s="15">
        <f>'[1]Налоги расчет'!K21</f>
        <v>266.54656499999999</v>
      </c>
      <c r="K21" s="15">
        <f>'[1]Налоги расчет'!F21</f>
        <v>4936.008253</v>
      </c>
      <c r="L21" s="15">
        <f>'[1]Налоги расчет'!AI21</f>
        <v>12.172000000000001</v>
      </c>
      <c r="M21" s="15">
        <v>0</v>
      </c>
      <c r="N21" s="15">
        <f t="shared" si="6"/>
        <v>43685.324017999999</v>
      </c>
      <c r="O21" s="15">
        <f>'[1]МатЗатр '!M18</f>
        <v>7037.3</v>
      </c>
      <c r="P21" s="15">
        <f t="shared" si="7"/>
        <v>50722.624018000002</v>
      </c>
    </row>
    <row r="22" spans="1:16" ht="60" customHeight="1">
      <c r="A22" s="18">
        <v>5</v>
      </c>
      <c r="B22" s="19" t="s">
        <v>45</v>
      </c>
      <c r="C22" s="64"/>
      <c r="D22" s="14">
        <v>99</v>
      </c>
      <c r="E22" s="15">
        <f>'[1] культура'!L21</f>
        <v>20376.486353302607</v>
      </c>
      <c r="F22" s="15">
        <f t="shared" si="0"/>
        <v>6153.698878697387</v>
      </c>
      <c r="G22" s="15">
        <v>0</v>
      </c>
      <c r="H22" s="15">
        <f>'[1]Ком. услуги'!S24</f>
        <v>726.10799999999995</v>
      </c>
      <c r="I22" s="15">
        <f t="shared" si="8"/>
        <v>384.84333450000003</v>
      </c>
      <c r="J22" s="15">
        <f>'[1]Налоги расчет'!K22</f>
        <v>220.11633449999999</v>
      </c>
      <c r="K22" s="15">
        <f>'[1]Налоги расчет'!F22</f>
        <v>162.74500000000003</v>
      </c>
      <c r="L22" s="15">
        <f>'[1]Налоги расчет'!AI22</f>
        <v>1.982</v>
      </c>
      <c r="M22" s="15">
        <v>0</v>
      </c>
      <c r="N22" s="15">
        <f t="shared" si="6"/>
        <v>27641.136566499998</v>
      </c>
      <c r="O22" s="15">
        <f>'[1]МатЗатр '!M19</f>
        <v>8951</v>
      </c>
      <c r="P22" s="15">
        <f t="shared" si="7"/>
        <v>36592.136566499998</v>
      </c>
    </row>
    <row r="23" spans="1:16" ht="58.5" customHeight="1">
      <c r="A23" s="18">
        <v>6</v>
      </c>
      <c r="B23" s="19" t="s">
        <v>46</v>
      </c>
      <c r="C23" s="64"/>
      <c r="D23" s="14">
        <v>105</v>
      </c>
      <c r="E23" s="15">
        <f>'[1] культура'!L22</f>
        <v>20599.010168970814</v>
      </c>
      <c r="F23" s="15">
        <f t="shared" si="0"/>
        <v>6220.9010710291859</v>
      </c>
      <c r="G23" s="15">
        <v>0</v>
      </c>
      <c r="H23" s="15">
        <f>'[1]Ком. услуги'!S25</f>
        <v>0</v>
      </c>
      <c r="I23" s="15">
        <f t="shared" si="8"/>
        <v>26.142734000000004</v>
      </c>
      <c r="J23" s="15">
        <f>'[1]Налоги расчет'!K23</f>
        <v>0</v>
      </c>
      <c r="K23" s="15">
        <f>'[1]Налоги расчет'!F23</f>
        <v>15.694734000000002</v>
      </c>
      <c r="L23" s="15">
        <f>'[1]Налоги расчет'!AI23</f>
        <v>10.448</v>
      </c>
      <c r="M23" s="15">
        <v>0</v>
      </c>
      <c r="N23" s="15">
        <f t="shared" si="6"/>
        <v>26846.053974000002</v>
      </c>
      <c r="O23" s="15">
        <f>'[1]МатЗатр '!M20</f>
        <v>7167.77</v>
      </c>
      <c r="P23" s="15">
        <f t="shared" si="7"/>
        <v>34013.823973999999</v>
      </c>
    </row>
    <row r="24" spans="1:16" ht="37.5">
      <c r="A24" s="18">
        <v>7</v>
      </c>
      <c r="B24" s="19" t="s">
        <v>47</v>
      </c>
      <c r="C24" s="64"/>
      <c r="D24" s="14">
        <v>119</v>
      </c>
      <c r="E24" s="15">
        <f>'[1] культура'!L23</f>
        <v>22142.608549923196</v>
      </c>
      <c r="F24" s="15">
        <f t="shared" si="0"/>
        <v>6687.0677820768051</v>
      </c>
      <c r="G24" s="15">
        <v>0</v>
      </c>
      <c r="H24" s="15">
        <f>'[1]Ком. услуги'!S26</f>
        <v>676.89599999999996</v>
      </c>
      <c r="I24" s="15">
        <f t="shared" si="8"/>
        <v>1055.3017768</v>
      </c>
      <c r="J24" s="15">
        <f>'[1]Налоги расчет'!K24</f>
        <v>163.70355479999998</v>
      </c>
      <c r="K24" s="15">
        <f>'[1]Налоги расчет'!F24</f>
        <v>881.63902200000007</v>
      </c>
      <c r="L24" s="15">
        <f>'[1]Налоги расчет'!AI24</f>
        <v>9.9592000000000009</v>
      </c>
      <c r="M24" s="15">
        <v>0</v>
      </c>
      <c r="N24" s="15">
        <f t="shared" si="6"/>
        <v>30561.874108800002</v>
      </c>
      <c r="O24" s="15">
        <f>'[1]МатЗатр '!M21</f>
        <v>15788.6</v>
      </c>
      <c r="P24" s="15">
        <f t="shared" si="7"/>
        <v>46350.474108800001</v>
      </c>
    </row>
    <row r="25" spans="1:16" ht="45" customHeight="1">
      <c r="A25" s="18">
        <v>8</v>
      </c>
      <c r="B25" s="19" t="s">
        <v>48</v>
      </c>
      <c r="C25" s="64"/>
      <c r="D25" s="14">
        <v>340</v>
      </c>
      <c r="E25" s="15">
        <f>'[1] культура'!L24</f>
        <v>68881.87</v>
      </c>
      <c r="F25" s="15">
        <f t="shared" si="0"/>
        <v>20802.324739999996</v>
      </c>
      <c r="G25" s="15">
        <v>0</v>
      </c>
      <c r="H25" s="15">
        <f>'[1]Ком. услуги'!S27</f>
        <v>0</v>
      </c>
      <c r="I25" s="15">
        <f t="shared" si="8"/>
        <v>75.174443000000025</v>
      </c>
      <c r="J25" s="15">
        <f>'[1]Налоги расчет'!K25</f>
        <v>0</v>
      </c>
      <c r="K25" s="15">
        <f>'[1]Налоги расчет'!F25</f>
        <v>70.854443000000018</v>
      </c>
      <c r="L25" s="15">
        <f>'[1]Налоги расчет'!AI25</f>
        <v>4.32</v>
      </c>
      <c r="M25" s="15">
        <v>0</v>
      </c>
      <c r="N25" s="15">
        <f t="shared" si="6"/>
        <v>89759.369182999988</v>
      </c>
      <c r="O25" s="15">
        <f>'[1]МатЗатр '!M22</f>
        <v>12008</v>
      </c>
      <c r="P25" s="15">
        <f t="shared" si="7"/>
        <v>101767.36918299999</v>
      </c>
    </row>
    <row r="26" spans="1:16" ht="56.25">
      <c r="A26" s="18">
        <v>9</v>
      </c>
      <c r="B26" s="19" t="s">
        <v>49</v>
      </c>
      <c r="C26" s="64"/>
      <c r="D26" s="14">
        <v>75</v>
      </c>
      <c r="E26" s="15">
        <f>'[1] культура'!L25</f>
        <v>15191.652</v>
      </c>
      <c r="F26" s="15">
        <f t="shared" si="0"/>
        <v>4587.8789040000001</v>
      </c>
      <c r="G26" s="15">
        <v>0</v>
      </c>
      <c r="H26" s="15">
        <f>'[1]Ком. услуги'!S28</f>
        <v>204.12</v>
      </c>
      <c r="I26" s="15">
        <f t="shared" si="8"/>
        <v>102.87389900000001</v>
      </c>
      <c r="J26" s="15">
        <f>'[1]Налоги расчет'!K26</f>
        <v>59.203244999999995</v>
      </c>
      <c r="K26" s="15">
        <f>'[1]Налоги расчет'!F26</f>
        <v>36.250654000000004</v>
      </c>
      <c r="L26" s="15">
        <f>'[1]Налоги расчет'!AI26</f>
        <v>7.42</v>
      </c>
      <c r="M26" s="15">
        <v>0</v>
      </c>
      <c r="N26" s="15">
        <f t="shared" si="6"/>
        <v>20086.524802999997</v>
      </c>
      <c r="O26" s="15">
        <f>'[1]МатЗатр '!M23</f>
        <v>6041</v>
      </c>
      <c r="P26" s="15">
        <f t="shared" si="7"/>
        <v>26127.524802999997</v>
      </c>
    </row>
    <row r="27" spans="1:16" ht="40.5" customHeight="1">
      <c r="A27" s="18">
        <v>10</v>
      </c>
      <c r="B27" s="19" t="s">
        <v>50</v>
      </c>
      <c r="C27" s="64"/>
      <c r="D27" s="14">
        <v>48</v>
      </c>
      <c r="E27" s="15">
        <f>'[1] культура'!L26</f>
        <v>11087.434799999999</v>
      </c>
      <c r="F27" s="15">
        <f t="shared" si="0"/>
        <v>3348.4053095999998</v>
      </c>
      <c r="G27" s="15">
        <v>0</v>
      </c>
      <c r="H27" s="15">
        <f>'[1]Ком. услуги'!S29</f>
        <v>0</v>
      </c>
      <c r="I27" s="15">
        <f t="shared" si="8"/>
        <v>13.84273</v>
      </c>
      <c r="J27" s="15">
        <f>'[1]Налоги расчет'!K27</f>
        <v>0</v>
      </c>
      <c r="K27" s="15">
        <f>'[1]Налоги расчет'!F27</f>
        <v>3.5027300000000006</v>
      </c>
      <c r="L27" s="15">
        <f>'[1]Налоги расчет'!AI27</f>
        <v>10.34</v>
      </c>
      <c r="M27" s="15">
        <v>0</v>
      </c>
      <c r="N27" s="15">
        <f t="shared" si="6"/>
        <v>14449.682839599998</v>
      </c>
      <c r="O27" s="15">
        <f>'[1]МатЗатр '!M24</f>
        <v>3990</v>
      </c>
      <c r="P27" s="15">
        <f t="shared" si="7"/>
        <v>18439.682839599998</v>
      </c>
    </row>
    <row r="28" spans="1:16" ht="56.25">
      <c r="A28" s="18">
        <v>11</v>
      </c>
      <c r="B28" s="19" t="s">
        <v>51</v>
      </c>
      <c r="C28" s="64"/>
      <c r="D28" s="14">
        <v>56</v>
      </c>
      <c r="E28" s="15">
        <f>'[1] культура'!L27</f>
        <v>11062.714055299539</v>
      </c>
      <c r="F28" s="15">
        <f t="shared" si="0"/>
        <v>3340.9396447004606</v>
      </c>
      <c r="G28" s="15">
        <v>0</v>
      </c>
      <c r="H28" s="15">
        <f>'[1]Ком. услуги'!S30</f>
        <v>331.76</v>
      </c>
      <c r="I28" s="15">
        <f t="shared" si="8"/>
        <v>88.122848750000003</v>
      </c>
      <c r="J28" s="15">
        <f>'[1]Налоги расчет'!K28</f>
        <v>51.054483750000003</v>
      </c>
      <c r="K28" s="15">
        <f>'[1]Налоги расчет'!F28</f>
        <v>30.428365000000003</v>
      </c>
      <c r="L28" s="15">
        <f>'[1]Налоги расчет'!AI28</f>
        <v>6.64</v>
      </c>
      <c r="M28" s="15">
        <v>0</v>
      </c>
      <c r="N28" s="15">
        <f t="shared" si="6"/>
        <v>14823.536548749998</v>
      </c>
      <c r="O28" s="15">
        <f>'[1]МатЗатр '!M25</f>
        <v>5438</v>
      </c>
      <c r="P28" s="15">
        <f t="shared" si="7"/>
        <v>20261.536548749998</v>
      </c>
    </row>
    <row r="29" spans="1:16">
      <c r="A29" s="18">
        <v>12</v>
      </c>
      <c r="B29" s="19" t="s">
        <v>52</v>
      </c>
      <c r="C29" s="64"/>
      <c r="D29" s="14">
        <v>23</v>
      </c>
      <c r="E29" s="15">
        <f>'[1] культура'!L28</f>
        <v>5770.9160000000002</v>
      </c>
      <c r="F29" s="15">
        <f t="shared" si="0"/>
        <v>1742.816632</v>
      </c>
      <c r="G29" s="15">
        <v>0</v>
      </c>
      <c r="H29" s="15">
        <f>'[1]Ком. услуги'!S31</f>
        <v>320.52800000000002</v>
      </c>
      <c r="I29" s="15">
        <f t="shared" si="8"/>
        <v>139.84589775999999</v>
      </c>
      <c r="J29" s="15">
        <f>'[1]Налоги расчет'!K29</f>
        <v>81.061545759999987</v>
      </c>
      <c r="K29" s="15">
        <f>'[1]Налоги расчет'!F29</f>
        <v>58.784352000000005</v>
      </c>
      <c r="L29" s="15">
        <f>'[1]Налоги расчет'!AI29</f>
        <v>0</v>
      </c>
      <c r="M29" s="15">
        <v>0</v>
      </c>
      <c r="N29" s="15">
        <f t="shared" si="6"/>
        <v>7974.1065297600007</v>
      </c>
      <c r="O29" s="15">
        <f>'[1]МатЗатр '!M26</f>
        <v>8950.1</v>
      </c>
      <c r="P29" s="15">
        <f t="shared" si="7"/>
        <v>16924.206529760002</v>
      </c>
    </row>
    <row r="30" spans="1:16" ht="56.25">
      <c r="A30" s="18">
        <v>13</v>
      </c>
      <c r="B30" s="19" t="s">
        <v>53</v>
      </c>
      <c r="C30" s="64"/>
      <c r="D30" s="14">
        <v>194</v>
      </c>
      <c r="E30" s="15">
        <f>'[1] культура'!L29</f>
        <v>37567.15907219662</v>
      </c>
      <c r="F30" s="15">
        <f t="shared" si="0"/>
        <v>11345.282039803378</v>
      </c>
      <c r="G30" s="15">
        <v>0</v>
      </c>
      <c r="H30" s="15">
        <f>'[1]Ком. услуги'!S32</f>
        <v>595.08000000000004</v>
      </c>
      <c r="I30" s="15">
        <f t="shared" si="8"/>
        <v>879.29136160000007</v>
      </c>
      <c r="J30" s="15">
        <f>'[1]Налоги расчет'!K30</f>
        <v>136.7678286</v>
      </c>
      <c r="K30" s="15">
        <f>'[1]Налоги расчет'!F30</f>
        <v>729.72353300000009</v>
      </c>
      <c r="L30" s="15">
        <f>'[1]Налоги расчет'!AI30</f>
        <v>12.8</v>
      </c>
      <c r="M30" s="15">
        <v>0</v>
      </c>
      <c r="N30" s="15">
        <f t="shared" si="6"/>
        <v>50386.812473600003</v>
      </c>
      <c r="O30" s="15">
        <f>'[1]МатЗатр '!M27</f>
        <v>14713.7</v>
      </c>
      <c r="P30" s="15">
        <f t="shared" si="7"/>
        <v>65100.5124736</v>
      </c>
    </row>
    <row r="31" spans="1:16" ht="40.5" customHeight="1">
      <c r="A31" s="18">
        <v>14</v>
      </c>
      <c r="B31" s="19" t="s">
        <v>54</v>
      </c>
      <c r="C31" s="64"/>
      <c r="D31" s="14">
        <v>142</v>
      </c>
      <c r="E31" s="15">
        <f>'[1] культура'!L30</f>
        <v>26606.853199999998</v>
      </c>
      <c r="F31" s="15">
        <f t="shared" si="0"/>
        <v>8035.2696663999986</v>
      </c>
      <c r="G31" s="15">
        <v>0</v>
      </c>
      <c r="H31" s="15">
        <f>'[1]Ком. услуги'!S33</f>
        <v>738.4</v>
      </c>
      <c r="I31" s="15">
        <f t="shared" si="8"/>
        <v>891.41110099999992</v>
      </c>
      <c r="J31" s="15">
        <f>'[1]Налоги расчет'!K31</f>
        <v>138.03627</v>
      </c>
      <c r="K31" s="15">
        <f>'[1]Налоги расчет'!F31</f>
        <v>753.37483099999997</v>
      </c>
      <c r="L31" s="15">
        <f>'[1]Налоги расчет'!AI31</f>
        <v>0</v>
      </c>
      <c r="M31" s="15">
        <v>0</v>
      </c>
      <c r="N31" s="15">
        <f t="shared" si="6"/>
        <v>36271.933967399993</v>
      </c>
      <c r="O31" s="15">
        <f>'[1]МатЗатр '!M28</f>
        <v>6662.67</v>
      </c>
      <c r="P31" s="15">
        <f t="shared" si="7"/>
        <v>42934.603967399991</v>
      </c>
    </row>
    <row r="32" spans="1:16" ht="57.75" customHeight="1">
      <c r="A32" s="18">
        <v>15</v>
      </c>
      <c r="B32" s="19" t="s">
        <v>55</v>
      </c>
      <c r="C32" s="64"/>
      <c r="D32" s="14">
        <v>89</v>
      </c>
      <c r="E32" s="15">
        <f>'[1] культура'!L31</f>
        <v>20568.856</v>
      </c>
      <c r="F32" s="15">
        <f t="shared" si="0"/>
        <v>6211.7945119999995</v>
      </c>
      <c r="G32" s="15">
        <v>0</v>
      </c>
      <c r="H32" s="15">
        <f>'[1]Ком. услуги'!S34</f>
        <v>363.24</v>
      </c>
      <c r="I32" s="15">
        <f t="shared" si="8"/>
        <v>44.431744000000002</v>
      </c>
      <c r="J32" s="15">
        <f>'[1]Налоги расчет'!K32</f>
        <v>0</v>
      </c>
      <c r="K32" s="15">
        <f>'[1]Налоги расчет'!F32</f>
        <v>26.319744000000004</v>
      </c>
      <c r="L32" s="15">
        <f>'[1]Налоги расчет'!AI32</f>
        <v>18.111999999999998</v>
      </c>
      <c r="M32" s="15">
        <v>0</v>
      </c>
      <c r="N32" s="15">
        <f t="shared" si="6"/>
        <v>27188.322256000003</v>
      </c>
      <c r="O32" s="15">
        <f>'[1]МатЗатр '!M29</f>
        <v>2569.5</v>
      </c>
      <c r="P32" s="15">
        <f t="shared" si="7"/>
        <v>29757.822256000003</v>
      </c>
    </row>
    <row r="33" spans="1:16" ht="42.75" customHeight="1">
      <c r="A33" s="18">
        <v>16</v>
      </c>
      <c r="B33" s="19" t="s">
        <v>56</v>
      </c>
      <c r="C33" s="64"/>
      <c r="D33" s="14">
        <v>38</v>
      </c>
      <c r="E33" s="15">
        <f>'[1] культура'!L32</f>
        <v>8321.3504000000012</v>
      </c>
      <c r="F33" s="15">
        <f t="shared" si="0"/>
        <v>2513.0478208000004</v>
      </c>
      <c r="G33" s="15">
        <v>0</v>
      </c>
      <c r="H33" s="15">
        <f>'[1]Ком. услуги'!S35</f>
        <v>88.6</v>
      </c>
      <c r="I33" s="15">
        <f t="shared" si="8"/>
        <v>11.4953036</v>
      </c>
      <c r="J33" s="15">
        <f>'[1]Налоги расчет'!K33</f>
        <v>1.5964326000000002</v>
      </c>
      <c r="K33" s="15">
        <f>'[1]Налоги расчет'!F33</f>
        <v>4.1652710000000006</v>
      </c>
      <c r="L33" s="15">
        <f>'[1]Налоги расчет'!AI33</f>
        <v>5.7336</v>
      </c>
      <c r="M33" s="15">
        <v>0</v>
      </c>
      <c r="N33" s="15">
        <f t="shared" si="6"/>
        <v>10934.493524400003</v>
      </c>
      <c r="O33" s="15">
        <f>'[1]МатЗатр '!M30</f>
        <v>2819.5</v>
      </c>
      <c r="P33" s="15">
        <f t="shared" si="7"/>
        <v>13753.993524400003</v>
      </c>
    </row>
    <row r="34" spans="1:16" ht="42.75" customHeight="1">
      <c r="A34" s="18">
        <v>17</v>
      </c>
      <c r="B34" s="19" t="s">
        <v>57</v>
      </c>
      <c r="C34" s="64"/>
      <c r="D34" s="14">
        <v>35</v>
      </c>
      <c r="E34" s="15">
        <f>'[1] культура'!L33</f>
        <v>6658.6959999999999</v>
      </c>
      <c r="F34" s="15">
        <f t="shared" si="0"/>
        <v>2010.9261919999999</v>
      </c>
      <c r="G34" s="15">
        <v>0</v>
      </c>
      <c r="H34" s="15">
        <f>'[1]Ком. услуги'!S36</f>
        <v>0</v>
      </c>
      <c r="I34" s="15">
        <f t="shared" si="8"/>
        <v>21.213287999999999</v>
      </c>
      <c r="J34" s="15">
        <f>'[1]Налоги расчет'!K34</f>
        <v>0</v>
      </c>
      <c r="K34" s="15">
        <f>'[1]Налоги расчет'!F34</f>
        <v>16.513287999999999</v>
      </c>
      <c r="L34" s="15">
        <f>'[1]Налоги расчет'!AI34</f>
        <v>4.7</v>
      </c>
      <c r="M34" s="15">
        <v>0</v>
      </c>
      <c r="N34" s="15">
        <f t="shared" si="6"/>
        <v>8690.8354799999997</v>
      </c>
      <c r="O34" s="15">
        <f>'[1]МатЗатр '!M31</f>
        <v>843.2</v>
      </c>
      <c r="P34" s="15">
        <f t="shared" si="7"/>
        <v>9534.0354800000005</v>
      </c>
    </row>
    <row r="35" spans="1:16" ht="56.25">
      <c r="A35" s="18">
        <v>18</v>
      </c>
      <c r="B35" s="19" t="s">
        <v>58</v>
      </c>
      <c r="C35" s="64"/>
      <c r="D35" s="14">
        <v>44</v>
      </c>
      <c r="E35" s="15">
        <f>'[1] культура'!L34</f>
        <v>9687.94</v>
      </c>
      <c r="F35" s="15">
        <f t="shared" si="0"/>
        <v>2925.7578800000001</v>
      </c>
      <c r="G35" s="15">
        <v>0</v>
      </c>
      <c r="H35" s="15">
        <f>'[1]Ком. услуги'!S37</f>
        <v>0</v>
      </c>
      <c r="I35" s="15">
        <f t="shared" si="8"/>
        <v>5.3891420000000005</v>
      </c>
      <c r="J35" s="15">
        <f>'[1]Налоги расчет'!K35</f>
        <v>0</v>
      </c>
      <c r="K35" s="15">
        <f>'[1]Налоги расчет'!F35</f>
        <v>5.3891420000000005</v>
      </c>
      <c r="L35" s="15">
        <f>'[1]Налоги расчет'!AI35</f>
        <v>0</v>
      </c>
      <c r="M35" s="15">
        <v>0</v>
      </c>
      <c r="N35" s="15">
        <f t="shared" si="6"/>
        <v>12619.087022</v>
      </c>
      <c r="O35" s="15">
        <f>'[1]МатЗатр '!M32</f>
        <v>2779.5</v>
      </c>
      <c r="P35" s="15">
        <f t="shared" si="7"/>
        <v>15398.587022</v>
      </c>
    </row>
    <row r="36" spans="1:16" ht="57" customHeight="1">
      <c r="A36" s="18">
        <v>19</v>
      </c>
      <c r="B36" s="19" t="s">
        <v>59</v>
      </c>
      <c r="C36" s="64"/>
      <c r="D36" s="14">
        <v>49</v>
      </c>
      <c r="E36" s="15">
        <f>'[1] культура'!L35</f>
        <v>10305.019600000001</v>
      </c>
      <c r="F36" s="15">
        <f t="shared" si="0"/>
        <v>3112.1159192000005</v>
      </c>
      <c r="G36" s="15">
        <v>0</v>
      </c>
      <c r="H36" s="15">
        <f>'[1]Ком. услуги'!S38</f>
        <v>348.96799999999996</v>
      </c>
      <c r="I36" s="15">
        <f t="shared" si="8"/>
        <v>34.228602000000002</v>
      </c>
      <c r="J36" s="15">
        <f>'[1]Налоги расчет'!K36</f>
        <v>12.208013999999999</v>
      </c>
      <c r="K36" s="15">
        <f>'[1]Налоги расчет'!F36</f>
        <v>17.484588000000002</v>
      </c>
      <c r="L36" s="15">
        <f>'[1]Налоги расчет'!AI36</f>
        <v>4.5359999999999996</v>
      </c>
      <c r="M36" s="15">
        <v>0</v>
      </c>
      <c r="N36" s="15">
        <f t="shared" si="6"/>
        <v>13800.332121200001</v>
      </c>
      <c r="O36" s="15">
        <f>'[1]МатЗатр '!M33</f>
        <v>3100.0400000000004</v>
      </c>
      <c r="P36" s="15">
        <f t="shared" si="7"/>
        <v>16900.372121200002</v>
      </c>
    </row>
    <row r="37" spans="1:16" ht="39" customHeight="1">
      <c r="A37" s="18">
        <v>20</v>
      </c>
      <c r="B37" s="19" t="s">
        <v>60</v>
      </c>
      <c r="C37" s="64"/>
      <c r="D37" s="14">
        <v>140</v>
      </c>
      <c r="E37" s="15">
        <f>'[1] культура'!L36</f>
        <v>47057.892000000007</v>
      </c>
      <c r="F37" s="15">
        <f t="shared" si="0"/>
        <v>14211.483384000001</v>
      </c>
      <c r="G37" s="15">
        <v>0</v>
      </c>
      <c r="H37" s="15">
        <f>'[1]Ком. услуги'!S39</f>
        <v>449.26399999999995</v>
      </c>
      <c r="I37" s="15">
        <f t="shared" si="8"/>
        <v>54.381569800000001</v>
      </c>
      <c r="J37" s="15">
        <f>'[1]Налоги расчет'!K37</f>
        <v>13.729012799999998</v>
      </c>
      <c r="K37" s="15">
        <f>'[1]Налоги расчет'!F37</f>
        <v>40.652557000000002</v>
      </c>
      <c r="L37" s="15">
        <f>'[1]Налоги расчет'!AI37</f>
        <v>0</v>
      </c>
      <c r="M37" s="15">
        <v>0</v>
      </c>
      <c r="N37" s="15">
        <f t="shared" si="6"/>
        <v>61773.020953800013</v>
      </c>
      <c r="O37" s="15">
        <f>'[1]МатЗатр '!M34</f>
        <v>17589</v>
      </c>
      <c r="P37" s="15">
        <f t="shared" si="7"/>
        <v>79362.020953800005</v>
      </c>
    </row>
    <row r="38" spans="1:16">
      <c r="A38" s="18">
        <v>21</v>
      </c>
      <c r="B38" s="19" t="s">
        <v>61</v>
      </c>
      <c r="C38" s="64"/>
      <c r="D38" s="14">
        <v>10</v>
      </c>
      <c r="E38" s="15">
        <f>'[1] культура'!L37</f>
        <v>2023.9759999999999</v>
      </c>
      <c r="F38" s="15">
        <f t="shared" si="0"/>
        <v>611.24075199999993</v>
      </c>
      <c r="G38" s="15">
        <v>0</v>
      </c>
      <c r="H38" s="15">
        <f>'[1]Ком. услуги'!S40</f>
        <v>0</v>
      </c>
      <c r="I38" s="15">
        <f t="shared" si="8"/>
        <v>59.937625000000004</v>
      </c>
      <c r="J38" s="15">
        <f>'[1]Налоги расчет'!K38</f>
        <v>0</v>
      </c>
      <c r="K38" s="15">
        <f>'[1]Налоги расчет'!F38</f>
        <v>50.257625000000004</v>
      </c>
      <c r="L38" s="15">
        <f>'[1]Налоги расчет'!AI38</f>
        <v>9.68</v>
      </c>
      <c r="M38" s="15">
        <v>0</v>
      </c>
      <c r="N38" s="15">
        <f t="shared" si="6"/>
        <v>2695.1543769999998</v>
      </c>
      <c r="O38" s="15">
        <f>'[1]МатЗатр '!M35</f>
        <v>19334.599999999999</v>
      </c>
      <c r="P38" s="15">
        <f t="shared" si="7"/>
        <v>22029.754376999997</v>
      </c>
    </row>
    <row r="39" spans="1:16" ht="56.25">
      <c r="A39" s="18">
        <v>22</v>
      </c>
      <c r="B39" s="19" t="s">
        <v>62</v>
      </c>
      <c r="C39" s="64"/>
      <c r="D39" s="14">
        <v>40</v>
      </c>
      <c r="E39" s="15">
        <f>'[1] культура'!L38</f>
        <v>7165.5280000000002</v>
      </c>
      <c r="F39" s="15">
        <f t="shared" si="0"/>
        <v>2163.9894559999998</v>
      </c>
      <c r="G39" s="15">
        <v>0</v>
      </c>
      <c r="H39" s="15">
        <f>'[1]Ком. услуги'!S41</f>
        <v>0</v>
      </c>
      <c r="I39" s="15">
        <f t="shared" si="8"/>
        <v>0</v>
      </c>
      <c r="J39" s="15">
        <f>'[1]Налоги расчет'!K39</f>
        <v>0</v>
      </c>
      <c r="K39" s="15">
        <f>'[1]Налоги расчет'!F39</f>
        <v>0</v>
      </c>
      <c r="L39" s="15">
        <f>'[1]Налоги расчет'!AI39</f>
        <v>0</v>
      </c>
      <c r="M39" s="15">
        <v>0</v>
      </c>
      <c r="N39" s="15">
        <f t="shared" si="6"/>
        <v>9329.5174559999996</v>
      </c>
      <c r="O39" s="15">
        <f>'[1]МатЗатр '!M36</f>
        <v>3626.9</v>
      </c>
      <c r="P39" s="15">
        <f t="shared" si="7"/>
        <v>12956.417455999999</v>
      </c>
    </row>
    <row r="40" spans="1:16" ht="56.25">
      <c r="A40" s="18">
        <v>23</v>
      </c>
      <c r="B40" s="19" t="s">
        <v>63</v>
      </c>
      <c r="C40" s="64"/>
      <c r="D40" s="14">
        <v>23</v>
      </c>
      <c r="E40" s="15">
        <f>'[1] культура'!L39</f>
        <v>5914.0838399999993</v>
      </c>
      <c r="F40" s="15">
        <f t="shared" si="0"/>
        <v>1786.0533196799997</v>
      </c>
      <c r="G40" s="15">
        <v>0</v>
      </c>
      <c r="H40" s="15">
        <f>'[1]Ком. услуги'!S42</f>
        <v>0</v>
      </c>
      <c r="I40" s="15">
        <f>J40+K40+M40+L40</f>
        <v>0</v>
      </c>
      <c r="J40" s="15">
        <f>'[1]Налоги расчет'!K40</f>
        <v>0</v>
      </c>
      <c r="K40" s="15">
        <f>'[1]Налоги расчет'!F40</f>
        <v>0</v>
      </c>
      <c r="L40" s="15">
        <f>'[1]Налоги расчет'!AI40</f>
        <v>0</v>
      </c>
      <c r="M40" s="15">
        <v>0</v>
      </c>
      <c r="N40" s="15">
        <f t="shared" si="6"/>
        <v>7700.1371596799991</v>
      </c>
      <c r="O40" s="15">
        <f>'[1]МатЗатр '!M37</f>
        <v>3449.75</v>
      </c>
      <c r="P40" s="15">
        <f t="shared" si="7"/>
        <v>11149.887159679998</v>
      </c>
    </row>
    <row r="41" spans="1:16" s="26" customFormat="1" ht="43.5" customHeight="1">
      <c r="A41" s="21"/>
      <c r="B41" s="28" t="s">
        <v>79</v>
      </c>
      <c r="C41" s="23" t="s">
        <v>64</v>
      </c>
      <c r="D41" s="29">
        <f t="shared" ref="D41:P41" si="9">SUM(D18:D40)</f>
        <v>2383</v>
      </c>
      <c r="E41" s="29">
        <f t="shared" si="9"/>
        <v>494767.37577302614</v>
      </c>
      <c r="F41" s="29">
        <f t="shared" si="9"/>
        <v>149419.74748345389</v>
      </c>
      <c r="G41" s="25">
        <f t="shared" si="9"/>
        <v>0</v>
      </c>
      <c r="H41" s="25">
        <f t="shared" si="9"/>
        <v>11346.103999999999</v>
      </c>
      <c r="I41" s="25">
        <f t="shared" si="9"/>
        <v>13693.709893009998</v>
      </c>
      <c r="J41" s="25">
        <f t="shared" si="9"/>
        <v>2316.2869830099989</v>
      </c>
      <c r="K41" s="25">
        <f t="shared" si="9"/>
        <v>11193.12491</v>
      </c>
      <c r="L41" s="25">
        <f t="shared" si="9"/>
        <v>184.298</v>
      </c>
      <c r="M41" s="25">
        <f t="shared" si="9"/>
        <v>0</v>
      </c>
      <c r="N41" s="25">
        <f t="shared" si="9"/>
        <v>669226.93714949023</v>
      </c>
      <c r="O41" s="25">
        <f t="shared" si="9"/>
        <v>271249.83000000007</v>
      </c>
      <c r="P41" s="25">
        <f t="shared" si="9"/>
        <v>940476.76714949019</v>
      </c>
    </row>
    <row r="42" spans="1:16" s="20" customFormat="1" ht="42" customHeight="1">
      <c r="A42" s="30"/>
      <c r="B42" s="31" t="s">
        <v>65</v>
      </c>
      <c r="C42" s="32" t="s">
        <v>66</v>
      </c>
      <c r="D42" s="32"/>
      <c r="E42" s="15">
        <v>0</v>
      </c>
      <c r="F42" s="15">
        <v>0</v>
      </c>
      <c r="G42" s="15">
        <v>0</v>
      </c>
      <c r="H42" s="15">
        <f>'[1]Ком. услуги'!S44</f>
        <v>0</v>
      </c>
      <c r="I42" s="15"/>
      <c r="J42" s="15"/>
      <c r="K42" s="16"/>
      <c r="L42" s="16"/>
      <c r="M42" s="15"/>
      <c r="N42" s="15"/>
      <c r="O42" s="15">
        <v>10913.7</v>
      </c>
      <c r="P42" s="15">
        <f t="shared" ref="P42:P47" si="10">N42+O42</f>
        <v>10913.7</v>
      </c>
    </row>
    <row r="43" spans="1:16" ht="46.5" customHeight="1">
      <c r="A43" s="30"/>
      <c r="B43" s="31" t="s">
        <v>67</v>
      </c>
      <c r="C43" s="32" t="s">
        <v>68</v>
      </c>
      <c r="D43" s="32"/>
      <c r="E43" s="15">
        <v>0</v>
      </c>
      <c r="F43" s="15">
        <v>0</v>
      </c>
      <c r="G43" s="15">
        <v>0</v>
      </c>
      <c r="H43" s="15">
        <f>'[1]Ком. услуги'!S45</f>
        <v>0</v>
      </c>
      <c r="I43" s="15"/>
      <c r="J43" s="15"/>
      <c r="K43" s="16"/>
      <c r="L43" s="16"/>
      <c r="M43" s="15"/>
      <c r="N43" s="15"/>
      <c r="O43" s="33">
        <f>'[1]МатЗатр '!M40</f>
        <v>23116.799999999999</v>
      </c>
      <c r="P43" s="15">
        <f t="shared" si="10"/>
        <v>23116.799999999999</v>
      </c>
    </row>
    <row r="44" spans="1:16" ht="65.25" customHeight="1">
      <c r="A44" s="30"/>
      <c r="B44" s="34" t="s">
        <v>69</v>
      </c>
      <c r="C44" s="32"/>
      <c r="D44" s="32"/>
      <c r="E44" s="15"/>
      <c r="F44" s="15"/>
      <c r="G44" s="15"/>
      <c r="H44" s="15"/>
      <c r="I44" s="15"/>
      <c r="J44" s="15"/>
      <c r="K44" s="16"/>
      <c r="L44" s="16"/>
      <c r="M44" s="15"/>
      <c r="N44" s="15">
        <f>[1]Субсидии!Z6</f>
        <v>169740.99999999997</v>
      </c>
      <c r="O44" s="15"/>
      <c r="P44" s="15">
        <f t="shared" si="10"/>
        <v>169740.99999999997</v>
      </c>
    </row>
    <row r="45" spans="1:16" ht="89.25" customHeight="1">
      <c r="A45" s="30"/>
      <c r="B45" s="35" t="s">
        <v>70</v>
      </c>
      <c r="C45" s="32"/>
      <c r="D45" s="32"/>
      <c r="E45" s="15"/>
      <c r="F45" s="15"/>
      <c r="G45" s="15"/>
      <c r="H45" s="15"/>
      <c r="I45" s="15"/>
      <c r="J45" s="15"/>
      <c r="K45" s="16"/>
      <c r="L45" s="16"/>
      <c r="M45" s="15"/>
      <c r="N45" s="15">
        <f>[1]Субсидии!W16</f>
        <v>28579.3</v>
      </c>
      <c r="O45" s="15"/>
      <c r="P45" s="15">
        <f t="shared" si="10"/>
        <v>28579.3</v>
      </c>
    </row>
    <row r="46" spans="1:16" ht="84.75" customHeight="1">
      <c r="A46" s="30"/>
      <c r="B46" s="35" t="s">
        <v>71</v>
      </c>
      <c r="C46" s="32"/>
      <c r="D46" s="32"/>
      <c r="E46" s="15"/>
      <c r="F46" s="15"/>
      <c r="G46" s="15"/>
      <c r="H46" s="15"/>
      <c r="I46" s="15"/>
      <c r="J46" s="15"/>
      <c r="K46" s="16"/>
      <c r="L46" s="16"/>
      <c r="M46" s="15"/>
      <c r="N46" s="15">
        <f>[1]Субсидии!W17</f>
        <v>23226.7</v>
      </c>
      <c r="O46" s="15"/>
      <c r="P46" s="15">
        <f t="shared" si="10"/>
        <v>23226.7</v>
      </c>
    </row>
    <row r="47" spans="1:16" ht="61.5" customHeight="1">
      <c r="A47" s="30"/>
      <c r="B47" s="35" t="s">
        <v>72</v>
      </c>
      <c r="C47" s="32"/>
      <c r="D47" s="32"/>
      <c r="E47" s="15"/>
      <c r="F47" s="15"/>
      <c r="G47" s="15"/>
      <c r="H47" s="15"/>
      <c r="I47" s="15"/>
      <c r="J47" s="15"/>
      <c r="K47" s="16"/>
      <c r="L47" s="16"/>
      <c r="M47" s="15"/>
      <c r="N47" s="15">
        <f>[1]Субсидии!W18</f>
        <v>1979.3</v>
      </c>
      <c r="O47" s="15"/>
      <c r="P47" s="15">
        <f t="shared" si="10"/>
        <v>1979.3</v>
      </c>
    </row>
    <row r="48" spans="1:16" s="17" customFormat="1" ht="43.5" customHeight="1">
      <c r="A48" s="21"/>
      <c r="B48" s="36" t="s">
        <v>73</v>
      </c>
      <c r="C48" s="37" t="s">
        <v>74</v>
      </c>
      <c r="D48" s="38">
        <f t="shared" ref="D48:M48" si="11">D43+D42+D41+D17+D13+D7</f>
        <v>3451.5</v>
      </c>
      <c r="E48" s="39">
        <f t="shared" si="11"/>
        <v>720291.98506109975</v>
      </c>
      <c r="F48" s="39">
        <f t="shared" si="11"/>
        <v>217528.17948845215</v>
      </c>
      <c r="G48" s="39">
        <f t="shared" si="11"/>
        <v>650.36</v>
      </c>
      <c r="H48" s="39">
        <f t="shared" si="11"/>
        <v>20547.6728</v>
      </c>
      <c r="I48" s="39">
        <f t="shared" si="11"/>
        <v>16440.341316739999</v>
      </c>
      <c r="J48" s="39">
        <f t="shared" si="11"/>
        <v>2932.5100577399985</v>
      </c>
      <c r="K48" s="39">
        <f t="shared" si="11"/>
        <v>13307.421259000002</v>
      </c>
      <c r="L48" s="39"/>
      <c r="M48" s="39">
        <f t="shared" si="11"/>
        <v>0</v>
      </c>
      <c r="N48" s="40">
        <f>N43+N42+N41+N17+N13+N7+N44+N45+N46+N47</f>
        <v>1198984.8386662921</v>
      </c>
      <c r="O48" s="40">
        <f>O43+O42+O41+O17+O13+O7+O44+O45</f>
        <v>528655.23200000008</v>
      </c>
      <c r="P48" s="40">
        <f>P43+P42+P41+P17+P13+P7+P44+P45+P46+P47</f>
        <v>1727640.0706662922</v>
      </c>
    </row>
    <row r="49" spans="1:16">
      <c r="A49" s="41"/>
      <c r="B49" s="42"/>
      <c r="C49" s="43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5"/>
      <c r="O49" s="45"/>
      <c r="P49" s="45"/>
    </row>
    <row r="50" spans="1:16" ht="23.25">
      <c r="A50" s="41"/>
      <c r="B50" s="65" t="s">
        <v>75</v>
      </c>
      <c r="C50" s="65"/>
      <c r="D50" s="65"/>
      <c r="E50" s="65"/>
      <c r="F50" s="65"/>
      <c r="G50" s="46"/>
      <c r="H50" s="46"/>
      <c r="I50" s="47"/>
      <c r="J50" s="47"/>
      <c r="K50" s="48"/>
      <c r="L50" s="48"/>
      <c r="M50" s="66" t="s">
        <v>76</v>
      </c>
      <c r="N50" s="66"/>
      <c r="O50" s="66"/>
      <c r="P50" s="66"/>
    </row>
    <row r="51" spans="1:16">
      <c r="A51" s="41"/>
      <c r="B51" s="42"/>
      <c r="C51" s="43"/>
      <c r="D51" s="43"/>
      <c r="E51" s="44"/>
      <c r="F51" s="44"/>
      <c r="G51" s="44"/>
      <c r="H51" s="44"/>
      <c r="I51" s="44"/>
      <c r="J51" s="44"/>
      <c r="K51" s="44"/>
      <c r="L51" s="44"/>
      <c r="M51" s="44"/>
      <c r="N51" s="45"/>
      <c r="O51" s="45"/>
      <c r="P51" s="45"/>
    </row>
    <row r="52" spans="1:16">
      <c r="A52" s="41"/>
      <c r="B52" s="42"/>
      <c r="C52" s="43"/>
      <c r="D52" s="43"/>
      <c r="E52" s="44"/>
      <c r="F52" s="44"/>
      <c r="G52" s="44"/>
      <c r="H52" s="44"/>
      <c r="I52" s="44"/>
      <c r="J52" s="44"/>
      <c r="K52" s="44"/>
      <c r="L52" s="44"/>
      <c r="M52" s="44"/>
      <c r="N52" s="45"/>
      <c r="O52" s="45"/>
      <c r="P52" s="45"/>
    </row>
    <row r="53" spans="1:16" ht="32.25" customHeight="1">
      <c r="B53" s="65" t="s">
        <v>77</v>
      </c>
      <c r="C53" s="65"/>
      <c r="D53" s="65"/>
      <c r="E53" s="65"/>
      <c r="F53" s="65"/>
      <c r="G53" s="46"/>
      <c r="H53" s="46"/>
      <c r="I53" s="47"/>
      <c r="J53" s="47"/>
      <c r="K53" s="48"/>
      <c r="L53" s="48"/>
      <c r="M53" s="66" t="s">
        <v>78</v>
      </c>
      <c r="N53" s="66"/>
      <c r="O53" s="66"/>
      <c r="P53" s="66"/>
    </row>
    <row r="54" spans="1:16">
      <c r="E54" s="52"/>
      <c r="F54" s="52"/>
      <c r="G54" s="52"/>
      <c r="H54" s="52"/>
      <c r="I54" s="53"/>
      <c r="J54" s="52"/>
      <c r="K54" s="52"/>
      <c r="L54" s="52"/>
      <c r="M54" s="52"/>
      <c r="N54" s="54"/>
      <c r="O54" s="55"/>
      <c r="P54" s="54"/>
    </row>
    <row r="55" spans="1:16">
      <c r="E55" s="56"/>
      <c r="F55" s="56"/>
      <c r="G55" s="56"/>
      <c r="H55" s="56"/>
      <c r="I55" s="56"/>
      <c r="J55" s="56"/>
      <c r="K55" s="56"/>
      <c r="L55" s="56"/>
      <c r="M55" s="56"/>
      <c r="N55" s="57"/>
      <c r="O55" s="57"/>
      <c r="P55" s="57"/>
    </row>
    <row r="56" spans="1:16" ht="31.5" customHeight="1">
      <c r="E56" s="62"/>
      <c r="F56" s="62"/>
      <c r="G56" s="62"/>
      <c r="H56" s="62"/>
      <c r="I56" s="58"/>
      <c r="J56" s="58"/>
      <c r="K56" s="58"/>
      <c r="L56" s="58"/>
      <c r="M56" s="58"/>
      <c r="N56" s="54"/>
      <c r="O56" s="54"/>
      <c r="P56" s="54"/>
    </row>
    <row r="57" spans="1:16" ht="31.5" customHeight="1">
      <c r="E57" s="62"/>
      <c r="F57" s="62"/>
      <c r="G57" s="62"/>
      <c r="H57" s="62"/>
      <c r="I57" s="58"/>
      <c r="J57" s="58"/>
      <c r="K57" s="58"/>
      <c r="L57" s="58"/>
      <c r="M57" s="58"/>
      <c r="N57" s="54"/>
      <c r="O57" s="54"/>
      <c r="P57" s="54"/>
    </row>
    <row r="58" spans="1:16">
      <c r="E58" s="63"/>
      <c r="F58" s="63"/>
      <c r="G58" s="63"/>
      <c r="H58" s="63"/>
      <c r="I58" s="56"/>
      <c r="J58" s="56"/>
      <c r="K58" s="56"/>
      <c r="L58" s="56"/>
      <c r="M58" s="56"/>
      <c r="N58" s="57"/>
      <c r="O58" s="57"/>
      <c r="P58" s="57"/>
    </row>
    <row r="59" spans="1:16" ht="47.25" customHeight="1">
      <c r="E59" s="52"/>
      <c r="F59" s="59"/>
      <c r="G59" s="59"/>
      <c r="H59" s="59"/>
      <c r="I59" s="59"/>
      <c r="J59" s="59"/>
      <c r="K59" s="59"/>
      <c r="L59" s="59"/>
      <c r="M59" s="59"/>
      <c r="N59" s="60"/>
      <c r="O59" s="60"/>
      <c r="P59" s="60"/>
    </row>
    <row r="60" spans="1:16">
      <c r="E60" s="56"/>
      <c r="F60" s="56"/>
      <c r="G60" s="56"/>
      <c r="H60" s="56"/>
      <c r="I60" s="56"/>
      <c r="J60" s="56"/>
      <c r="K60" s="56"/>
      <c r="L60" s="56"/>
      <c r="M60" s="56"/>
      <c r="N60" s="57"/>
      <c r="O60" s="57"/>
      <c r="P60" s="57"/>
    </row>
    <row r="61" spans="1:16">
      <c r="E61" s="53"/>
      <c r="F61" s="53"/>
      <c r="G61" s="53"/>
      <c r="H61" s="56"/>
      <c r="I61" s="53"/>
      <c r="J61" s="56"/>
      <c r="K61" s="56"/>
      <c r="L61" s="56"/>
      <c r="M61" s="53"/>
      <c r="N61" s="57"/>
      <c r="O61" s="54"/>
      <c r="P61" s="57"/>
    </row>
    <row r="62" spans="1:16">
      <c r="E62" s="53"/>
      <c r="F62" s="53"/>
      <c r="G62" s="53"/>
      <c r="H62" s="56"/>
      <c r="I62" s="53"/>
      <c r="J62" s="56"/>
      <c r="K62" s="56"/>
      <c r="L62" s="56"/>
      <c r="M62" s="56"/>
      <c r="N62" s="57"/>
      <c r="O62" s="54"/>
      <c r="P62" s="57"/>
    </row>
    <row r="63" spans="1:16">
      <c r="E63" s="52"/>
      <c r="F63" s="52"/>
      <c r="G63" s="52"/>
      <c r="H63" s="56"/>
      <c r="I63" s="52"/>
      <c r="J63" s="56"/>
      <c r="K63" s="56"/>
      <c r="L63" s="56"/>
      <c r="M63" s="56"/>
      <c r="N63" s="57"/>
      <c r="O63" s="55"/>
      <c r="P63" s="57"/>
    </row>
    <row r="64" spans="1:16">
      <c r="E64" s="53"/>
      <c r="F64" s="53"/>
      <c r="G64" s="56"/>
      <c r="H64" s="56"/>
      <c r="I64" s="56"/>
      <c r="J64" s="56"/>
      <c r="K64" s="56"/>
      <c r="L64" s="56"/>
      <c r="M64" s="56"/>
      <c r="N64" s="57"/>
      <c r="O64" s="57"/>
      <c r="P64" s="57"/>
    </row>
    <row r="65" spans="5:16">
      <c r="E65" s="53"/>
      <c r="F65" s="53"/>
      <c r="G65" s="56"/>
      <c r="H65" s="56"/>
      <c r="I65" s="56"/>
      <c r="J65" s="56"/>
      <c r="K65" s="56"/>
      <c r="L65" s="56"/>
      <c r="M65" s="56"/>
      <c r="N65" s="57"/>
      <c r="O65" s="57"/>
      <c r="P65" s="57"/>
    </row>
    <row r="66" spans="5:16">
      <c r="E66" s="53"/>
      <c r="F66" s="53"/>
      <c r="G66" s="56"/>
      <c r="H66" s="56"/>
      <c r="I66" s="56"/>
      <c r="J66" s="56"/>
      <c r="K66" s="56"/>
      <c r="L66" s="56"/>
      <c r="M66" s="56"/>
      <c r="N66" s="57"/>
      <c r="O66" s="57"/>
      <c r="P66" s="57"/>
    </row>
    <row r="67" spans="5:16">
      <c r="E67" s="52"/>
      <c r="F67" s="52"/>
      <c r="G67" s="59"/>
      <c r="H67" s="56"/>
      <c r="I67" s="59"/>
      <c r="J67" s="56"/>
      <c r="K67" s="56"/>
      <c r="L67" s="56"/>
      <c r="M67" s="56"/>
      <c r="N67" s="57"/>
      <c r="O67" s="60"/>
      <c r="P67" s="57"/>
    </row>
    <row r="68" spans="5:16">
      <c r="E68" s="56"/>
      <c r="F68" s="56"/>
      <c r="G68" s="56"/>
      <c r="H68" s="56"/>
      <c r="I68" s="56"/>
      <c r="J68" s="56"/>
      <c r="K68" s="56"/>
      <c r="L68" s="56"/>
      <c r="M68" s="56"/>
      <c r="N68" s="57"/>
      <c r="O68" s="57"/>
      <c r="P68" s="57"/>
    </row>
    <row r="69" spans="5:16">
      <c r="E69" s="53"/>
      <c r="F69" s="53"/>
      <c r="G69" s="53"/>
      <c r="H69" s="56"/>
      <c r="I69" s="53"/>
      <c r="J69" s="56"/>
      <c r="K69" s="56"/>
      <c r="L69" s="56"/>
      <c r="M69" s="52"/>
      <c r="N69" s="57"/>
      <c r="O69" s="54"/>
      <c r="P69" s="57"/>
    </row>
    <row r="70" spans="5:16">
      <c r="E70" s="53"/>
      <c r="F70" s="53"/>
      <c r="G70" s="53"/>
      <c r="H70" s="56"/>
      <c r="I70" s="53"/>
      <c r="J70" s="56"/>
      <c r="K70" s="56"/>
      <c r="L70" s="56"/>
      <c r="M70" s="56"/>
      <c r="N70" s="57"/>
      <c r="O70" s="54"/>
      <c r="P70" s="57"/>
    </row>
    <row r="71" spans="5:16">
      <c r="E71" s="52"/>
      <c r="F71" s="52"/>
      <c r="G71" s="52"/>
      <c r="H71" s="56"/>
      <c r="I71" s="52"/>
      <c r="J71" s="56"/>
      <c r="K71" s="56"/>
      <c r="L71" s="56"/>
      <c r="M71" s="56"/>
      <c r="N71" s="57"/>
      <c r="O71" s="55"/>
      <c r="P71" s="57"/>
    </row>
    <row r="72" spans="5:16">
      <c r="E72" s="56"/>
      <c r="F72" s="56"/>
      <c r="G72" s="56"/>
      <c r="H72" s="56"/>
      <c r="I72" s="56"/>
      <c r="J72" s="56"/>
      <c r="K72" s="56"/>
      <c r="L72" s="56"/>
      <c r="M72" s="56"/>
      <c r="N72" s="57"/>
      <c r="O72" s="57"/>
      <c r="P72" s="57"/>
    </row>
    <row r="73" spans="5:16">
      <c r="E73" s="56"/>
      <c r="F73" s="56"/>
      <c r="G73" s="56"/>
      <c r="H73" s="56"/>
      <c r="I73" s="56"/>
      <c r="J73" s="56"/>
      <c r="K73" s="56"/>
      <c r="L73" s="56"/>
      <c r="M73" s="56"/>
      <c r="N73" s="57"/>
      <c r="O73" s="57"/>
      <c r="P73" s="57"/>
    </row>
    <row r="74" spans="5:16">
      <c r="E74" s="56"/>
      <c r="F74" s="56"/>
      <c r="G74" s="56"/>
      <c r="H74" s="56"/>
      <c r="I74" s="56"/>
      <c r="J74" s="56"/>
      <c r="K74" s="56"/>
      <c r="L74" s="56"/>
      <c r="M74" s="56"/>
      <c r="N74" s="57"/>
      <c r="O74" s="57"/>
      <c r="P74" s="57"/>
    </row>
  </sheetData>
  <mergeCells count="25">
    <mergeCell ref="A2:P2"/>
    <mergeCell ref="A3:A5"/>
    <mergeCell ref="B3:B5"/>
    <mergeCell ref="C3:C5"/>
    <mergeCell ref="D3:D5"/>
    <mergeCell ref="E3:E4"/>
    <mergeCell ref="F3:F5"/>
    <mergeCell ref="G3:G4"/>
    <mergeCell ref="H3:H4"/>
    <mergeCell ref="I3:I4"/>
    <mergeCell ref="M50:P50"/>
    <mergeCell ref="B53:F53"/>
    <mergeCell ref="M53:P53"/>
    <mergeCell ref="J3:M3"/>
    <mergeCell ref="N3:N5"/>
    <mergeCell ref="O3:O5"/>
    <mergeCell ref="P3:P5"/>
    <mergeCell ref="J5:K5"/>
    <mergeCell ref="C8:C12"/>
    <mergeCell ref="E56:H56"/>
    <mergeCell ref="E57:H57"/>
    <mergeCell ref="E58:H58"/>
    <mergeCell ref="C14:C16"/>
    <mergeCell ref="C18:C40"/>
    <mergeCell ref="B50:F50"/>
  </mergeCells>
  <phoneticPr fontId="20" type="noConversion"/>
  <printOptions horizontalCentered="1"/>
  <pageMargins left="0" right="0" top="0.55118110236220474" bottom="0.55118110236220474" header="0.31496062992125984" footer="0.31496062992125984"/>
  <pageSetup paperSize="9" scale="52" orientation="landscape" r:id="rId1"/>
  <headerFooter>
    <oddFooter>&amp;Z&amp;F</oddFoot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расч</vt:lpstr>
      <vt:lpstr>'бюджет расч'!Заголовки_для_печати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ofss4</cp:lastModifiedBy>
  <cp:lastPrinted>2018-09-12T08:02:14Z</cp:lastPrinted>
  <dcterms:created xsi:type="dcterms:W3CDTF">2018-09-11T16:15:38Z</dcterms:created>
  <dcterms:modified xsi:type="dcterms:W3CDTF">2018-09-19T07:47:46Z</dcterms:modified>
</cp:coreProperties>
</file>